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2" windowWidth="20096" windowHeight="9790" firstSheet="6" activeTab="8"/>
  </bookViews>
  <sheets>
    <sheet name="LE SALARIES" sheetId="1" r:id="rId1"/>
    <sheet name="LE OPERATING EXPENSES" sheetId="2" r:id="rId2"/>
    <sheet name="JAIL SALARIES" sheetId="3" r:id="rId3"/>
    <sheet name="JAIL OPERATING EXPENSES" sheetId="4" r:id="rId4"/>
    <sheet name="DISPATCH SALARIES" sheetId="5" r:id="rId5"/>
    <sheet name="DISPATCH OPERATING EXPENSES" sheetId="6" r:id="rId6"/>
    <sheet name="JUDICIAL SALARIES" sheetId="7" r:id="rId7"/>
    <sheet name="JUDICIAL OPERATING EXPENSES" sheetId="8" r:id="rId8"/>
    <sheet name="BUDGET CERTIFICATION" sheetId="9" r:id="rId9"/>
  </sheets>
  <calcPr calcId="125725"/>
</workbook>
</file>

<file path=xl/calcChain.xml><?xml version="1.0" encoding="utf-8"?>
<calcChain xmlns="http://schemas.openxmlformats.org/spreadsheetml/2006/main">
  <c r="I8" i="7"/>
  <c r="I7"/>
  <c r="I6"/>
  <c r="I5"/>
  <c r="B22" i="3"/>
  <c r="H22"/>
  <c r="I22"/>
  <c r="B21"/>
  <c r="H21"/>
  <c r="I21"/>
  <c r="H16" i="5"/>
  <c r="B16" s="1"/>
  <c r="I16"/>
  <c r="B15"/>
  <c r="H15"/>
  <c r="I15"/>
  <c r="I14"/>
  <c r="I13"/>
  <c r="I12"/>
  <c r="I11"/>
  <c r="I10"/>
  <c r="I9"/>
  <c r="I8"/>
  <c r="I7"/>
  <c r="I6"/>
  <c r="I5"/>
  <c r="I13" i="3"/>
  <c r="I20"/>
  <c r="I19"/>
  <c r="I18"/>
  <c r="I17"/>
  <c r="I16"/>
  <c r="I15"/>
  <c r="I14"/>
  <c r="I12"/>
  <c r="I11"/>
  <c r="I10"/>
  <c r="I9"/>
  <c r="I8"/>
  <c r="I7"/>
  <c r="I6"/>
  <c r="I5"/>
  <c r="J45" i="1"/>
  <c r="J44"/>
  <c r="J43"/>
  <c r="J42"/>
  <c r="J27"/>
  <c r="J23"/>
  <c r="J9"/>
  <c r="J8"/>
  <c r="J59"/>
  <c r="J58"/>
  <c r="J57"/>
  <c r="J56"/>
  <c r="J55"/>
  <c r="J54"/>
  <c r="B54" s="1"/>
  <c r="J53"/>
  <c r="J52"/>
  <c r="J51"/>
  <c r="J50"/>
  <c r="B50" s="1"/>
  <c r="J49"/>
  <c r="J48"/>
  <c r="J47"/>
  <c r="J46"/>
  <c r="B46" s="1"/>
  <c r="J41"/>
  <c r="J40"/>
  <c r="B40" s="1"/>
  <c r="J39"/>
  <c r="J38"/>
  <c r="J37"/>
  <c r="J32"/>
  <c r="J31"/>
  <c r="J30"/>
  <c r="J29"/>
  <c r="J28"/>
  <c r="J26"/>
  <c r="J25"/>
  <c r="J24"/>
  <c r="J22"/>
  <c r="J21"/>
  <c r="J20"/>
  <c r="J19"/>
  <c r="J18"/>
  <c r="J17"/>
  <c r="J16"/>
  <c r="J15"/>
  <c r="J14"/>
  <c r="J13"/>
  <c r="J12"/>
  <c r="J11"/>
  <c r="J10"/>
  <c r="J7"/>
  <c r="J6"/>
  <c r="J5"/>
  <c r="I41"/>
  <c r="B41" s="1"/>
  <c r="I40"/>
  <c r="H20" i="3"/>
  <c r="B20" s="1"/>
  <c r="I62" i="1"/>
  <c r="I61"/>
  <c r="I60"/>
  <c r="I59"/>
  <c r="B59" s="1"/>
  <c r="I58"/>
  <c r="I57"/>
  <c r="I56"/>
  <c r="I55"/>
  <c r="B55" s="1"/>
  <c r="I54"/>
  <c r="I53"/>
  <c r="I52"/>
  <c r="I51"/>
  <c r="B51" s="1"/>
  <c r="I50"/>
  <c r="I49"/>
  <c r="I48"/>
  <c r="I47"/>
  <c r="I46"/>
  <c r="I45"/>
  <c r="I44"/>
  <c r="I43"/>
  <c r="B43" s="1"/>
  <c r="I42"/>
  <c r="I39"/>
  <c r="I38"/>
  <c r="I37"/>
  <c r="I32"/>
  <c r="I31"/>
  <c r="I30"/>
  <c r="I29"/>
  <c r="I28"/>
  <c r="I27"/>
  <c r="B27" s="1"/>
  <c r="I26"/>
  <c r="I25"/>
  <c r="B25" s="1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F63"/>
  <c r="C46" i="2"/>
  <c r="B46"/>
  <c r="E63" i="1"/>
  <c r="B47"/>
  <c r="B48"/>
  <c r="B52"/>
  <c r="B53"/>
  <c r="B56"/>
  <c r="B57"/>
  <c r="B58"/>
  <c r="B60"/>
  <c r="B61"/>
  <c r="B62"/>
  <c r="K63"/>
  <c r="H63"/>
  <c r="G63"/>
  <c r="D63"/>
  <c r="B22" l="1"/>
  <c r="B18"/>
  <c r="B6"/>
  <c r="B20"/>
  <c r="B45"/>
  <c r="B44"/>
  <c r="B39"/>
  <c r="B37"/>
  <c r="B26"/>
  <c r="B23"/>
  <c r="B17"/>
  <c r="B16"/>
  <c r="B9"/>
  <c r="B8"/>
  <c r="B29"/>
  <c r="B28"/>
  <c r="B32"/>
  <c r="B31"/>
  <c r="B30"/>
  <c r="B24"/>
  <c r="B21"/>
  <c r="B14"/>
  <c r="B13"/>
  <c r="B10"/>
  <c r="B42"/>
  <c r="B38"/>
  <c r="B19"/>
  <c r="B15"/>
  <c r="B12"/>
  <c r="B11"/>
  <c r="B7"/>
  <c r="B49"/>
  <c r="J63" l="1"/>
  <c r="H8" i="7"/>
  <c r="H7"/>
  <c r="H6"/>
  <c r="H5"/>
  <c r="B5" s="1"/>
  <c r="H14" i="5"/>
  <c r="H13"/>
  <c r="H12"/>
  <c r="H11"/>
  <c r="H10"/>
  <c r="H9"/>
  <c r="H8"/>
  <c r="H7"/>
  <c r="H6"/>
  <c r="H5"/>
  <c r="B5" s="1"/>
  <c r="H19" i="3"/>
  <c r="H18"/>
  <c r="H17"/>
  <c r="H16"/>
  <c r="H15"/>
  <c r="H14"/>
  <c r="H13"/>
  <c r="H12"/>
  <c r="H11"/>
  <c r="H10"/>
  <c r="H9"/>
  <c r="H8"/>
  <c r="H7"/>
  <c r="H6"/>
  <c r="H5"/>
  <c r="I5" i="1"/>
  <c r="B5" s="1"/>
  <c r="I63" l="1"/>
  <c r="E44" i="8"/>
  <c r="F44"/>
  <c r="I31" i="9" l="1"/>
  <c r="I25"/>
  <c r="I19"/>
  <c r="I12"/>
  <c r="C46" i="8"/>
  <c r="F46" s="1"/>
  <c r="B46"/>
  <c r="E46" s="1"/>
  <c r="K32" i="7"/>
  <c r="J32"/>
  <c r="I32"/>
  <c r="H32"/>
  <c r="G32"/>
  <c r="F32"/>
  <c r="E32"/>
  <c r="D32"/>
  <c r="C32"/>
  <c r="B8"/>
  <c r="B7"/>
  <c r="B6"/>
  <c r="C46" i="6"/>
  <c r="B46"/>
  <c r="F44"/>
  <c r="E44"/>
  <c r="K32" i="5"/>
  <c r="J32"/>
  <c r="I32"/>
  <c r="H32"/>
  <c r="G32"/>
  <c r="F32"/>
  <c r="E32"/>
  <c r="D32"/>
  <c r="C32"/>
  <c r="B14"/>
  <c r="B13"/>
  <c r="B12"/>
  <c r="B11"/>
  <c r="B10"/>
  <c r="B9"/>
  <c r="B8"/>
  <c r="B7"/>
  <c r="B6"/>
  <c r="C46" i="4"/>
  <c r="B46"/>
  <c r="F44"/>
  <c r="E44"/>
  <c r="J32" i="3"/>
  <c r="I32"/>
  <c r="H32"/>
  <c r="G32"/>
  <c r="F32"/>
  <c r="E32"/>
  <c r="D32"/>
  <c r="C32"/>
  <c r="B19"/>
  <c r="B18"/>
  <c r="B17"/>
  <c r="B16"/>
  <c r="B15"/>
  <c r="B14"/>
  <c r="B13"/>
  <c r="B12"/>
  <c r="B11"/>
  <c r="B10"/>
  <c r="B9"/>
  <c r="B8"/>
  <c r="B7"/>
  <c r="B6"/>
  <c r="B5"/>
  <c r="L63" i="1"/>
  <c r="C63"/>
  <c r="B63" s="1"/>
  <c r="H44" i="2"/>
  <c r="G44"/>
  <c r="F44"/>
  <c r="I42" i="9" l="1"/>
  <c r="I44" s="1"/>
  <c r="I45" s="1"/>
  <c r="B32" i="3"/>
  <c r="E46" i="6"/>
  <c r="B32" i="7"/>
  <c r="B32" i="5"/>
  <c r="F46" i="6"/>
  <c r="F46" i="2"/>
  <c r="G46"/>
  <c r="H46"/>
  <c r="E46" i="4"/>
  <c r="F46"/>
</calcChain>
</file>

<file path=xl/sharedStrings.xml><?xml version="1.0" encoding="utf-8"?>
<sst xmlns="http://schemas.openxmlformats.org/spreadsheetml/2006/main" count="378" uniqueCount="109">
  <si>
    <t>POSITION #</t>
  </si>
  <si>
    <t>TOTAL SALARY &amp; BENFITS</t>
  </si>
  <si>
    <t>EXECUTIVE SALARY</t>
  </si>
  <si>
    <t>REGULAR SALARY</t>
  </si>
  <si>
    <t>OVERTIME WAGES</t>
  </si>
  <si>
    <t>INCENTIVE PAY</t>
  </si>
  <si>
    <t>FICA TAXES</t>
  </si>
  <si>
    <t>RETIRE-       MENT</t>
  </si>
  <si>
    <t>LONGE-         VITY PAY</t>
  </si>
  <si>
    <t>HEALTH INS</t>
  </si>
  <si>
    <t>UNEMPLOY-MENT</t>
  </si>
  <si>
    <t>TOTAL</t>
  </si>
  <si>
    <t>3141 CARE OF PRISONERS (HOSP/PROF)</t>
  </si>
  <si>
    <t>31 PROFESSIONAL SERVICES</t>
  </si>
  <si>
    <t>3142 CARE OF PRISONERS (OTH MED SVCS)</t>
  </si>
  <si>
    <t>3143 OTHER ADM/PROFESSIONAL FEES</t>
  </si>
  <si>
    <t>LAW ENFORCEMENT</t>
  </si>
  <si>
    <t>32 ACCOUNTING AND AUDITING</t>
  </si>
  <si>
    <t>33 COURT REPORTER SERVICES</t>
  </si>
  <si>
    <t>34 CONTRACTUAL SERVICES/MAINTENANCE</t>
  </si>
  <si>
    <t>35 INVESTIGATIONS</t>
  </si>
  <si>
    <t>40 TRAVEL AND PER DIEM</t>
  </si>
  <si>
    <t>4041 PER DIEM /HOTEL - LODGING</t>
  </si>
  <si>
    <t>4042 PRIVATE VEHICLE ALLOWANCE</t>
  </si>
  <si>
    <t>4043 TRASPORTATION OF PRISONERS</t>
  </si>
  <si>
    <t>4044 TRAVLE/OVERNIGHT MEALS</t>
  </si>
  <si>
    <t>41 COMMUNICATIONS SVCS</t>
  </si>
  <si>
    <t>42 STAMPS</t>
  </si>
  <si>
    <t>43 UTILITY SERVICES</t>
  </si>
  <si>
    <t>44 LEASES AND RENTAL</t>
  </si>
  <si>
    <t>4441 LEASE VEHICLES</t>
  </si>
  <si>
    <t>4442 LEASED RADIOS</t>
  </si>
  <si>
    <t>4443 OTHER/COPY MACHINE</t>
  </si>
  <si>
    <t>45 INSURANCE</t>
  </si>
  <si>
    <t>4541 AUTO FLEET INSURANCE</t>
  </si>
  <si>
    <t>4542 OTHER BONDS &amp; INSURANCE</t>
  </si>
  <si>
    <t>46 REPAIRS AND MAINTENANCE</t>
  </si>
  <si>
    <t>4641 AUTO REPAIR, TIRES, BATTERIES</t>
  </si>
  <si>
    <t>4643 RADIO REPAIR &amp; MAINTENANCE</t>
  </si>
  <si>
    <t>4644 EQUP/BUILDING MAINTENANCE</t>
  </si>
  <si>
    <t>47 PRINTING AND BINDING</t>
  </si>
  <si>
    <t>48 PROMOTIONAL ACTIVITIES</t>
  </si>
  <si>
    <t>49 OTHER CHARGES/OBILIGATIONS</t>
  </si>
  <si>
    <t xml:space="preserve">4941 AUTO </t>
  </si>
  <si>
    <t>4942 RADIO</t>
  </si>
  <si>
    <t>4943 CRIMINAL</t>
  </si>
  <si>
    <t>4944 JAIL</t>
  </si>
  <si>
    <t>4945 ADMINISTRATIVE</t>
  </si>
  <si>
    <t>4946 AVIATION</t>
  </si>
  <si>
    <t>4947 MARINE</t>
  </si>
  <si>
    <t>4948 OTHER</t>
  </si>
  <si>
    <t>51 OFFICE SUPPLIES</t>
  </si>
  <si>
    <t>5241 MOTOR FUELS AND LUBRICATES</t>
  </si>
  <si>
    <t>5242 AMMUNITION</t>
  </si>
  <si>
    <t>5243 FINGERPRINT &amp; PHOTO SUPPLES</t>
  </si>
  <si>
    <t>5244 OTHER INVESTIGATIVE SUPPLES</t>
  </si>
  <si>
    <t>5245 FOOD FOR JAIL</t>
  </si>
  <si>
    <t>5246 JAIL SUPPLES</t>
  </si>
  <si>
    <t>5247 AVIATION SUPPLES</t>
  </si>
  <si>
    <t>5248 MARINE SUPPLES</t>
  </si>
  <si>
    <t>5249 UNIFORMS</t>
  </si>
  <si>
    <t>54 TRAINING SEMINARS/BOOKS &amp; SUBS</t>
  </si>
  <si>
    <t>61 LAND</t>
  </si>
  <si>
    <t>62 BUILDINGS</t>
  </si>
  <si>
    <t>63 IMPROVEMENTS OTHER THAN BLDG</t>
  </si>
  <si>
    <t>64 MACHINERY AND EQUIPMENT</t>
  </si>
  <si>
    <t>6441 AUTOS/CAGES, LIGHT BARS, ECT</t>
  </si>
  <si>
    <t>6442 JAIL EQUIPMENT</t>
  </si>
  <si>
    <t>6443 RADIO EQUIPMENT</t>
  </si>
  <si>
    <t>6444 OTHER EQUIPMENT/COMPUTER, ECT</t>
  </si>
  <si>
    <t>65 CONTRUCTION IN PROGRESS</t>
  </si>
  <si>
    <t>66 BOOKS, PUBLICATIONS, LIBRARY</t>
  </si>
  <si>
    <t>PAGE TOTAL</t>
  </si>
  <si>
    <t>TOTAL EXPENSES</t>
  </si>
  <si>
    <t>CORRECTIONS</t>
  </si>
  <si>
    <t>COMMUNICATIONS</t>
  </si>
  <si>
    <t>JUDICIAL</t>
  </si>
  <si>
    <t xml:space="preserve">   Personnel Services  </t>
  </si>
  <si>
    <t xml:space="preserve">   Operating Expenses</t>
  </si>
  <si>
    <t xml:space="preserve">   Capital Outlay</t>
  </si>
  <si>
    <t>FUNCTION TOTAL</t>
  </si>
  <si>
    <t xml:space="preserve">   Personnel Services </t>
  </si>
  <si>
    <t>521-1</t>
  </si>
  <si>
    <t>COMMUNICATIONS/DISPATCH</t>
  </si>
  <si>
    <t>INCREASE/DECREASE</t>
  </si>
  <si>
    <t>6442 OTHER EQUIPMENT</t>
  </si>
  <si>
    <t>Capital Outlay</t>
  </si>
  <si>
    <t>following budget for the carrying out of powers, duties and operations of the Gilchrist County Sheriff's Office</t>
  </si>
  <si>
    <t>4044 TRAVEL/OVERNIGHT MEALS</t>
  </si>
  <si>
    <t>55-1</t>
  </si>
  <si>
    <t>XGUARD</t>
  </si>
  <si>
    <t>TRAVEL</t>
  </si>
  <si>
    <t xml:space="preserve"> </t>
  </si>
  <si>
    <t xml:space="preserve">   Contingency</t>
  </si>
  <si>
    <t>In accordance with Section 30.49 F.S., I submit to the Gilchirst County Board of Commissioners the</t>
  </si>
  <si>
    <t>LONGEVITY PAY</t>
  </si>
  <si>
    <t>FY 2016-2017</t>
  </si>
  <si>
    <t>REQUESTED EXPENDITURES FY 17-18</t>
  </si>
  <si>
    <t>EXPENDITURES FY 16-17</t>
  </si>
  <si>
    <t>OPEN</t>
  </si>
  <si>
    <t>ADMIN</t>
  </si>
  <si>
    <t>SPECIAL EVENT OVERTIME</t>
  </si>
  <si>
    <t>EMP #</t>
  </si>
  <si>
    <t>UNEMP</t>
  </si>
  <si>
    <t>LONG-GEVITY PAY</t>
  </si>
  <si>
    <t>RETIREMENT</t>
  </si>
  <si>
    <t>FY 2017-2018</t>
  </si>
  <si>
    <t>for the fiscal year ending September 30, 2018.</t>
  </si>
  <si>
    <t>New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</si>
</sst>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2" xfId="0" applyFont="1" applyBorder="1"/>
    <xf numFmtId="0" fontId="0" fillId="2" borderId="0" xfId="0" applyFill="1"/>
    <xf numFmtId="0" fontId="3" fillId="0" borderId="3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6" fillId="0" borderId="2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5" fillId="0" borderId="1" xfId="0" applyFont="1" applyBorder="1"/>
    <xf numFmtId="0" fontId="0" fillId="2" borderId="0" xfId="0" applyFill="1" applyBorder="1"/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44" fontId="0" fillId="0" borderId="0" xfId="0" applyNumberFormat="1"/>
    <xf numFmtId="9" fontId="0" fillId="0" borderId="0" xfId="2" applyFont="1"/>
    <xf numFmtId="164" fontId="0" fillId="0" borderId="3" xfId="0" applyNumberFormat="1" applyBorder="1"/>
    <xf numFmtId="164" fontId="0" fillId="0" borderId="2" xfId="0" applyNumberFormat="1" applyBorder="1"/>
    <xf numFmtId="44" fontId="0" fillId="0" borderId="2" xfId="1" applyFont="1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2" fillId="0" borderId="0" xfId="0" applyFont="1"/>
    <xf numFmtId="0" fontId="4" fillId="0" borderId="14" xfId="0" applyFont="1" applyBorder="1" applyAlignment="1">
      <alignment horizontal="center"/>
    </xf>
    <xf numFmtId="44" fontId="0" fillId="0" borderId="3" xfId="0" applyNumberFormat="1" applyBorder="1"/>
    <xf numFmtId="44" fontId="0" fillId="0" borderId="10" xfId="1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5" xfId="0" applyFont="1" applyBorder="1" applyAlignment="1"/>
    <xf numFmtId="0" fontId="0" fillId="0" borderId="0" xfId="0" applyAlignment="1"/>
    <xf numFmtId="0" fontId="0" fillId="0" borderId="3" xfId="0" applyBorder="1" applyAlignment="1">
      <alignment horizontal="center"/>
    </xf>
    <xf numFmtId="44" fontId="0" fillId="0" borderId="7" xfId="1" applyFont="1" applyBorder="1"/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14" fillId="0" borderId="6" xfId="1" applyFont="1" applyBorder="1"/>
    <xf numFmtId="44" fontId="14" fillId="0" borderId="9" xfId="1" applyFont="1" applyBorder="1"/>
    <xf numFmtId="44" fontId="14" fillId="0" borderId="1" xfId="1" applyFont="1" applyBorder="1"/>
    <xf numFmtId="44" fontId="0" fillId="0" borderId="4" xfId="1" applyFont="1" applyBorder="1"/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1" xfId="1" applyFont="1" applyBorder="1"/>
    <xf numFmtId="0" fontId="15" fillId="0" borderId="0" xfId="0" applyFont="1"/>
    <xf numFmtId="0" fontId="0" fillId="0" borderId="4" xfId="0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0" xfId="1" applyNumberFormat="1" applyFont="1"/>
    <xf numFmtId="44" fontId="0" fillId="0" borderId="12" xfId="1" applyNumberFormat="1" applyFont="1" applyBorder="1"/>
    <xf numFmtId="10" fontId="0" fillId="0" borderId="0" xfId="2" applyNumberFormat="1" applyFont="1"/>
    <xf numFmtId="44" fontId="0" fillId="0" borderId="0" xfId="0" applyNumberFormat="1" applyBorder="1"/>
    <xf numFmtId="44" fontId="0" fillId="0" borderId="0" xfId="1" applyFont="1" applyBorder="1"/>
    <xf numFmtId="0" fontId="2" fillId="3" borderId="0" xfId="0" applyFont="1" applyFill="1" applyBorder="1"/>
    <xf numFmtId="0" fontId="0" fillId="3" borderId="0" xfId="0" applyFill="1" applyBorder="1"/>
    <xf numFmtId="0" fontId="0" fillId="0" borderId="2" xfId="1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2" fillId="0" borderId="5" xfId="0" applyNumberFormat="1" applyFont="1" applyBorder="1"/>
    <xf numFmtId="44" fontId="2" fillId="0" borderId="15" xfId="0" applyNumberFormat="1" applyFont="1" applyBorder="1"/>
    <xf numFmtId="44" fontId="0" fillId="0" borderId="2" xfId="0" applyNumberFormat="1" applyBorder="1"/>
    <xf numFmtId="0" fontId="2" fillId="3" borderId="0" xfId="0" applyFont="1" applyFill="1"/>
    <xf numFmtId="0" fontId="0" fillId="3" borderId="0" xfId="0" applyFill="1"/>
    <xf numFmtId="44" fontId="0" fillId="3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1DD8D"/>
      <color rgb="FFE9F47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1DD8D"/>
  </sheetPr>
  <dimension ref="A1:W67"/>
  <sheetViews>
    <sheetView view="pageLayout" topLeftCell="A49" zoomScaleNormal="100" workbookViewId="0">
      <selection activeCell="D62" sqref="D62"/>
    </sheetView>
  </sheetViews>
  <sheetFormatPr defaultRowHeight="14"/>
  <cols>
    <col min="1" max="1" width="5.19921875" style="42" customWidth="1"/>
    <col min="2" max="2" width="12" customWidth="1"/>
    <col min="3" max="3" width="11" customWidth="1"/>
    <col min="4" max="4" width="12.19921875" customWidth="1"/>
    <col min="5" max="5" width="9.8984375" customWidth="1"/>
    <col min="6" max="8" width="10.19921875" customWidth="1"/>
    <col min="9" max="9" width="11" customWidth="1"/>
    <col min="10" max="10" width="11.69921875" customWidth="1"/>
    <col min="11" max="11" width="10.69921875" customWidth="1"/>
    <col min="12" max="12" width="9.8984375" customWidth="1"/>
    <col min="13" max="13" width="11" customWidth="1"/>
    <col min="15" max="15" width="10" customWidth="1"/>
    <col min="18" max="18" width="10.69921875" customWidth="1"/>
    <col min="19" max="19" width="10" customWidth="1"/>
    <col min="23" max="23" width="10.3984375" customWidth="1"/>
  </cols>
  <sheetData>
    <row r="1" spans="1:23">
      <c r="A1" s="39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4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55" thickBot="1">
      <c r="A3" s="4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0.85" thickBot="1">
      <c r="A4" s="1" t="s">
        <v>102</v>
      </c>
      <c r="B4" s="1" t="s">
        <v>1</v>
      </c>
      <c r="C4" s="1" t="s">
        <v>2</v>
      </c>
      <c r="D4" s="1" t="s">
        <v>3</v>
      </c>
      <c r="E4" s="1" t="s">
        <v>104</v>
      </c>
      <c r="F4" s="1" t="s">
        <v>101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9</v>
      </c>
      <c r="L4" s="1" t="s">
        <v>10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>
      <c r="A5" s="43" t="s">
        <v>89</v>
      </c>
      <c r="B5" s="34">
        <f>SUM(C5+H5+I5+J5+K5)</f>
        <v>74429.628599999996</v>
      </c>
      <c r="C5" s="34">
        <v>53695.5</v>
      </c>
      <c r="D5" s="3"/>
      <c r="E5" s="3"/>
      <c r="F5" s="3"/>
      <c r="G5" s="3"/>
      <c r="H5" s="34">
        <v>720</v>
      </c>
      <c r="I5" s="37">
        <f>SUM(C5+E5+G5+H5)*0.0765</f>
        <v>4162.78575</v>
      </c>
      <c r="J5" s="37">
        <f>SUM(C5*0.2327)</f>
        <v>12494.942849999999</v>
      </c>
      <c r="K5" s="38">
        <v>3356.4</v>
      </c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33">
        <v>13</v>
      </c>
      <c r="B6" s="34">
        <f>SUM(D6+E6+F6+G6+H6+I6+J6+K6)</f>
        <v>71308.728000000003</v>
      </c>
      <c r="C6" s="2"/>
      <c r="D6" s="32">
        <v>44880</v>
      </c>
      <c r="E6" s="32"/>
      <c r="F6" s="32">
        <v>1100</v>
      </c>
      <c r="G6" s="32">
        <v>1800</v>
      </c>
      <c r="H6" s="32">
        <v>1560</v>
      </c>
      <c r="I6" s="37">
        <f>SUM(D6+F6+E6+G6+H6)*0.0765</f>
        <v>3774.5099999999998</v>
      </c>
      <c r="J6" s="37">
        <f>SUM(D6+F6+G6+H6)*0.2327</f>
        <v>11481.418</v>
      </c>
      <c r="K6" s="44">
        <v>6712.8</v>
      </c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33">
        <v>16</v>
      </c>
      <c r="B7" s="34">
        <f t="shared" ref="B7:B32" si="0">SUM(D7+E7+F7+G7+H7+I7+J7+K7)</f>
        <v>76702.631999999998</v>
      </c>
      <c r="C7" s="32"/>
      <c r="D7" s="32">
        <v>52020</v>
      </c>
      <c r="E7" s="32"/>
      <c r="F7" s="32"/>
      <c r="G7" s="32"/>
      <c r="H7" s="32">
        <v>1440</v>
      </c>
      <c r="I7" s="37">
        <f t="shared" ref="I7:I62" si="1">SUM(D7+F7+E7+G7+H7)*0.0765</f>
        <v>4089.69</v>
      </c>
      <c r="J7" s="37">
        <f>SUM(D7+F7+G7+H7)*0.2327</f>
        <v>12440.142</v>
      </c>
      <c r="K7" s="44">
        <v>6712.8</v>
      </c>
      <c r="L7" s="32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33">
        <v>57</v>
      </c>
      <c r="B8" s="34">
        <f t="shared" si="0"/>
        <v>54178.959800000004</v>
      </c>
      <c r="C8" s="32"/>
      <c r="D8" s="32">
        <v>36414</v>
      </c>
      <c r="E8" s="32">
        <v>5000</v>
      </c>
      <c r="F8" s="32"/>
      <c r="G8" s="32"/>
      <c r="H8" s="32"/>
      <c r="I8" s="37">
        <f t="shared" si="1"/>
        <v>3168.1709999999998</v>
      </c>
      <c r="J8" s="37">
        <f>SUM(D8+F8+G8+H8)*0.0792</f>
        <v>2883.9888000000001</v>
      </c>
      <c r="K8" s="44">
        <v>6712.8</v>
      </c>
      <c r="L8" s="32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33">
        <v>102</v>
      </c>
      <c r="B9" s="34">
        <f t="shared" si="0"/>
        <v>66242.907000000007</v>
      </c>
      <c r="C9" s="32"/>
      <c r="D9" s="32">
        <v>51510</v>
      </c>
      <c r="E9" s="32"/>
      <c r="F9" s="32"/>
      <c r="G9" s="32"/>
      <c r="H9" s="32"/>
      <c r="I9" s="37">
        <f t="shared" si="1"/>
        <v>3940.5149999999999</v>
      </c>
      <c r="J9" s="37">
        <f>SUM(D9+F9+G9+H9)*0.0792</f>
        <v>4079.5920000000006</v>
      </c>
      <c r="K9" s="44">
        <v>6712.8</v>
      </c>
      <c r="L9" s="32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>
      <c r="A10" s="33">
        <v>110</v>
      </c>
      <c r="B10" s="34">
        <f t="shared" si="0"/>
        <v>60499.972800000003</v>
      </c>
      <c r="C10" s="32"/>
      <c r="D10" s="32">
        <v>37944</v>
      </c>
      <c r="E10" s="32"/>
      <c r="F10" s="32">
        <v>1100</v>
      </c>
      <c r="G10" s="32">
        <v>1800</v>
      </c>
      <c r="H10" s="32">
        <v>240</v>
      </c>
      <c r="I10" s="37">
        <f t="shared" si="1"/>
        <v>3142.9259999999999</v>
      </c>
      <c r="J10" s="37">
        <f t="shared" ref="J10:J22" si="2">SUM(D10+F10+G10+H10)*0.2327</f>
        <v>9560.246799999999</v>
      </c>
      <c r="K10" s="44">
        <v>6712.8</v>
      </c>
      <c r="L10" s="3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33">
        <v>131</v>
      </c>
      <c r="B11" s="34">
        <f t="shared" si="0"/>
        <v>64600.387199999997</v>
      </c>
      <c r="C11" s="32"/>
      <c r="D11" s="32">
        <v>40596</v>
      </c>
      <c r="E11" s="32"/>
      <c r="F11" s="32">
        <v>1100</v>
      </c>
      <c r="G11" s="32">
        <v>1800</v>
      </c>
      <c r="H11" s="32">
        <v>720</v>
      </c>
      <c r="I11" s="37">
        <f t="shared" si="1"/>
        <v>3382.5239999999999</v>
      </c>
      <c r="J11" s="37">
        <f t="shared" si="2"/>
        <v>10289.063199999999</v>
      </c>
      <c r="K11" s="44">
        <v>6712.8</v>
      </c>
      <c r="L11" s="3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A12" s="33">
        <v>152</v>
      </c>
      <c r="B12" s="34">
        <f t="shared" si="0"/>
        <v>53956.591200000003</v>
      </c>
      <c r="C12" s="32"/>
      <c r="D12" s="32">
        <v>32946</v>
      </c>
      <c r="E12" s="32"/>
      <c r="F12" s="32">
        <v>1100</v>
      </c>
      <c r="G12" s="32">
        <v>1800</v>
      </c>
      <c r="H12" s="32">
        <v>240</v>
      </c>
      <c r="I12" s="37">
        <f t="shared" si="1"/>
        <v>2760.5789999999997</v>
      </c>
      <c r="J12" s="37">
        <f t="shared" si="2"/>
        <v>8397.2121999999999</v>
      </c>
      <c r="K12" s="44">
        <v>6712.8</v>
      </c>
      <c r="L12" s="3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A13" s="33">
        <v>154</v>
      </c>
      <c r="B13" s="34">
        <f t="shared" si="0"/>
        <v>58630.435200000007</v>
      </c>
      <c r="C13" s="32"/>
      <c r="D13" s="32">
        <v>36516</v>
      </c>
      <c r="E13" s="32"/>
      <c r="F13" s="32">
        <v>1100</v>
      </c>
      <c r="G13" s="32">
        <v>1800</v>
      </c>
      <c r="H13" s="32">
        <v>240</v>
      </c>
      <c r="I13" s="37">
        <f t="shared" si="1"/>
        <v>3033.6839999999997</v>
      </c>
      <c r="J13" s="37">
        <f t="shared" si="2"/>
        <v>9227.9511999999995</v>
      </c>
      <c r="K13" s="44">
        <v>6712.8</v>
      </c>
      <c r="L13" s="3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s="33">
        <v>179</v>
      </c>
      <c r="B14" s="34">
        <f t="shared" si="0"/>
        <v>55959.667199999996</v>
      </c>
      <c r="C14" s="32"/>
      <c r="D14" s="32">
        <v>34476</v>
      </c>
      <c r="E14" s="32"/>
      <c r="F14" s="32">
        <v>1100</v>
      </c>
      <c r="G14" s="32">
        <v>1800</v>
      </c>
      <c r="H14" s="32">
        <v>240</v>
      </c>
      <c r="I14" s="37">
        <f t="shared" si="1"/>
        <v>2877.6239999999998</v>
      </c>
      <c r="J14" s="37">
        <f t="shared" si="2"/>
        <v>8753.243199999999</v>
      </c>
      <c r="K14" s="44">
        <v>6712.8</v>
      </c>
      <c r="L14" s="3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A15" s="33">
        <v>195</v>
      </c>
      <c r="B15" s="34">
        <f t="shared" si="0"/>
        <v>55158.436799999996</v>
      </c>
      <c r="C15" s="32"/>
      <c r="D15" s="32">
        <v>33864</v>
      </c>
      <c r="E15" s="32"/>
      <c r="F15" s="32">
        <v>1100</v>
      </c>
      <c r="G15" s="32">
        <v>1800</v>
      </c>
      <c r="H15" s="32">
        <v>240</v>
      </c>
      <c r="I15" s="37">
        <f t="shared" si="1"/>
        <v>2830.806</v>
      </c>
      <c r="J15" s="37">
        <f t="shared" si="2"/>
        <v>8610.8307999999997</v>
      </c>
      <c r="K15" s="44">
        <v>6712.8</v>
      </c>
      <c r="L15" s="3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s="33">
        <v>198</v>
      </c>
      <c r="B16" s="34">
        <f t="shared" si="0"/>
        <v>70143.540000000008</v>
      </c>
      <c r="C16" s="32"/>
      <c r="D16" s="32">
        <v>48450</v>
      </c>
      <c r="E16" s="32"/>
      <c r="F16" s="32"/>
      <c r="G16" s="32"/>
      <c r="H16" s="32"/>
      <c r="I16" s="37">
        <f t="shared" si="1"/>
        <v>3706.4249999999997</v>
      </c>
      <c r="J16" s="37">
        <f t="shared" si="2"/>
        <v>11274.314999999999</v>
      </c>
      <c r="K16" s="44">
        <v>6712.8</v>
      </c>
      <c r="L16" s="3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33">
        <v>200</v>
      </c>
      <c r="B17" s="34">
        <f t="shared" si="0"/>
        <v>70143.540000000008</v>
      </c>
      <c r="C17" s="32"/>
      <c r="D17" s="32">
        <v>48450</v>
      </c>
      <c r="E17" s="32"/>
      <c r="F17" s="32"/>
      <c r="G17" s="32"/>
      <c r="H17" s="32"/>
      <c r="I17" s="37">
        <f t="shared" si="1"/>
        <v>3706.4249999999997</v>
      </c>
      <c r="J17" s="37">
        <f t="shared" si="2"/>
        <v>11274.314999999999</v>
      </c>
      <c r="K17" s="44">
        <v>6712.8</v>
      </c>
      <c r="L17" s="3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33">
        <v>201</v>
      </c>
      <c r="B18" s="34">
        <f t="shared" si="0"/>
        <v>54577.152000000002</v>
      </c>
      <c r="C18" s="32"/>
      <c r="D18" s="32">
        <v>33660</v>
      </c>
      <c r="E18" s="32"/>
      <c r="F18" s="32">
        <v>1100</v>
      </c>
      <c r="G18" s="32">
        <v>1800</v>
      </c>
      <c r="H18" s="32"/>
      <c r="I18" s="37">
        <f t="shared" si="1"/>
        <v>2796.84</v>
      </c>
      <c r="J18" s="37">
        <f t="shared" si="2"/>
        <v>8507.5119999999988</v>
      </c>
      <c r="K18" s="44">
        <v>6712.8</v>
      </c>
      <c r="L18" s="3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>
      <c r="A19" s="33">
        <v>207</v>
      </c>
      <c r="B19" s="34">
        <f t="shared" si="0"/>
        <v>51372.2304</v>
      </c>
      <c r="C19" s="32"/>
      <c r="D19" s="32">
        <v>31212</v>
      </c>
      <c r="E19" s="32"/>
      <c r="F19" s="32">
        <v>1100</v>
      </c>
      <c r="G19" s="32">
        <v>1800</v>
      </c>
      <c r="H19" s="32"/>
      <c r="I19" s="37">
        <f t="shared" si="1"/>
        <v>2609.5679999999998</v>
      </c>
      <c r="J19" s="37">
        <f t="shared" si="2"/>
        <v>7937.8624</v>
      </c>
      <c r="K19" s="44">
        <v>6712.8</v>
      </c>
      <c r="L19" s="3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33">
        <v>219</v>
      </c>
      <c r="B20" s="34">
        <f t="shared" si="0"/>
        <v>87464.256000000008</v>
      </c>
      <c r="C20" s="32"/>
      <c r="D20" s="32">
        <v>61200</v>
      </c>
      <c r="E20" s="32"/>
      <c r="F20" s="32"/>
      <c r="G20" s="32"/>
      <c r="H20" s="32">
        <v>480</v>
      </c>
      <c r="I20" s="37">
        <f t="shared" si="1"/>
        <v>4718.5199999999995</v>
      </c>
      <c r="J20" s="37">
        <f t="shared" si="2"/>
        <v>14352.936</v>
      </c>
      <c r="K20" s="44">
        <v>6712.8</v>
      </c>
      <c r="L20" s="3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33">
        <v>222</v>
      </c>
      <c r="B21" s="34">
        <f t="shared" si="0"/>
        <v>53257.478400000007</v>
      </c>
      <c r="C21" s="32"/>
      <c r="D21" s="32">
        <v>31212</v>
      </c>
      <c r="E21" s="32"/>
      <c r="F21" s="32">
        <v>1100</v>
      </c>
      <c r="G21" s="32">
        <v>1800</v>
      </c>
      <c r="H21" s="32">
        <v>1440</v>
      </c>
      <c r="I21" s="37">
        <f t="shared" si="1"/>
        <v>2719.7280000000001</v>
      </c>
      <c r="J21" s="37">
        <f t="shared" si="2"/>
        <v>8272.9503999999997</v>
      </c>
      <c r="K21" s="44">
        <v>6712.8</v>
      </c>
      <c r="L21" s="3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33">
        <v>225</v>
      </c>
      <c r="B22" s="34">
        <f t="shared" si="0"/>
        <v>54357.206400000003</v>
      </c>
      <c r="C22" s="32"/>
      <c r="D22" s="32">
        <v>33252</v>
      </c>
      <c r="E22" s="32"/>
      <c r="F22" s="32">
        <v>1100</v>
      </c>
      <c r="G22" s="32">
        <v>1800</v>
      </c>
      <c r="H22" s="32">
        <v>240</v>
      </c>
      <c r="I22" s="37">
        <f t="shared" si="1"/>
        <v>2783.9879999999998</v>
      </c>
      <c r="J22" s="37">
        <f t="shared" si="2"/>
        <v>8468.4184000000005</v>
      </c>
      <c r="K22" s="44">
        <v>6712.8</v>
      </c>
      <c r="L22" s="3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33">
        <v>229</v>
      </c>
      <c r="B23" s="34">
        <f t="shared" si="0"/>
        <v>61763.413800000002</v>
      </c>
      <c r="C23" s="32"/>
      <c r="D23" s="32">
        <v>47634</v>
      </c>
      <c r="E23" s="32"/>
      <c r="F23" s="32"/>
      <c r="G23" s="32"/>
      <c r="H23" s="32"/>
      <c r="I23" s="37">
        <f t="shared" si="1"/>
        <v>3644.0009999999997</v>
      </c>
      <c r="J23" s="37">
        <f>SUM(D23+F23+G23+H23)*0.0792</f>
        <v>3772.6128000000003</v>
      </c>
      <c r="K23" s="44">
        <v>6712.8</v>
      </c>
      <c r="L23" s="3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33">
        <v>234</v>
      </c>
      <c r="B24" s="34">
        <f t="shared" si="0"/>
        <v>54042.998399999997</v>
      </c>
      <c r="C24" s="32"/>
      <c r="D24" s="32">
        <v>33252</v>
      </c>
      <c r="E24" s="32"/>
      <c r="F24" s="32">
        <v>1100</v>
      </c>
      <c r="G24" s="32">
        <v>1800</v>
      </c>
      <c r="H24" s="32"/>
      <c r="I24" s="37">
        <f t="shared" si="1"/>
        <v>2765.6280000000002</v>
      </c>
      <c r="J24" s="37">
        <f>SUM(D24+F24+G24+H24)*0.2327</f>
        <v>8412.5704000000005</v>
      </c>
      <c r="K24" s="44">
        <v>6712.8</v>
      </c>
      <c r="L24" s="3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33">
        <v>239</v>
      </c>
      <c r="B25" s="34">
        <f t="shared" si="0"/>
        <v>51843.542400000006</v>
      </c>
      <c r="C25" s="32"/>
      <c r="D25" s="32">
        <v>31212</v>
      </c>
      <c r="E25" s="32"/>
      <c r="F25" s="32">
        <v>1100</v>
      </c>
      <c r="G25" s="32">
        <v>1800</v>
      </c>
      <c r="H25" s="32">
        <v>360</v>
      </c>
      <c r="I25" s="37">
        <f t="shared" si="1"/>
        <v>2637.1080000000002</v>
      </c>
      <c r="J25" s="37">
        <f>SUM(D25+F25+G25+H25)*0.2327</f>
        <v>8021.6343999999999</v>
      </c>
      <c r="K25" s="44">
        <v>6712.8</v>
      </c>
      <c r="L25" s="3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33">
        <v>240</v>
      </c>
      <c r="B26" s="34">
        <f t="shared" si="0"/>
        <v>51372.2304</v>
      </c>
      <c r="C26" s="32"/>
      <c r="D26" s="32">
        <v>31212</v>
      </c>
      <c r="E26" s="32"/>
      <c r="F26" s="32">
        <v>1100</v>
      </c>
      <c r="G26" s="32">
        <v>1800</v>
      </c>
      <c r="H26" s="32"/>
      <c r="I26" s="37">
        <f t="shared" si="1"/>
        <v>2609.5679999999998</v>
      </c>
      <c r="J26" s="37">
        <f>SUM(D26+F26+G26+H26)*0.2327</f>
        <v>7937.8624</v>
      </c>
      <c r="K26" s="44">
        <v>6712.8</v>
      </c>
      <c r="L26" s="3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33">
        <v>250</v>
      </c>
      <c r="B27" s="34">
        <f t="shared" si="0"/>
        <v>40898.406000000003</v>
      </c>
      <c r="C27" s="32"/>
      <c r="D27" s="32">
        <v>29580</v>
      </c>
      <c r="E27" s="32"/>
      <c r="F27" s="32"/>
      <c r="G27" s="32"/>
      <c r="H27" s="32"/>
      <c r="I27" s="37">
        <f t="shared" si="1"/>
        <v>2262.87</v>
      </c>
      <c r="J27" s="37">
        <f>SUM(D27+F27+G27+H27)*0.0792</f>
        <v>2342.7360000000003</v>
      </c>
      <c r="K27" s="44">
        <v>6712.8</v>
      </c>
      <c r="L27" s="3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33">
        <v>253</v>
      </c>
      <c r="B28" s="34">
        <f t="shared" si="0"/>
        <v>53257.478400000007</v>
      </c>
      <c r="C28" s="32"/>
      <c r="D28" s="32">
        <v>31212</v>
      </c>
      <c r="E28" s="32"/>
      <c r="F28" s="32">
        <v>1100</v>
      </c>
      <c r="G28" s="32">
        <v>1800</v>
      </c>
      <c r="H28" s="32">
        <v>1440</v>
      </c>
      <c r="I28" s="37">
        <f t="shared" si="1"/>
        <v>2719.7280000000001</v>
      </c>
      <c r="J28" s="37">
        <f>SUM(D28+F28+G28+H28)*0.2327</f>
        <v>8272.9503999999997</v>
      </c>
      <c r="K28" s="44">
        <v>6712.8</v>
      </c>
      <c r="L28" s="3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33">
        <v>256</v>
      </c>
      <c r="B29" s="34">
        <f t="shared" si="0"/>
        <v>51372.2304</v>
      </c>
      <c r="C29" s="32"/>
      <c r="D29" s="32">
        <v>31212</v>
      </c>
      <c r="E29" s="32"/>
      <c r="F29" s="32">
        <v>1100</v>
      </c>
      <c r="G29" s="32">
        <v>1800</v>
      </c>
      <c r="H29" s="32"/>
      <c r="I29" s="37">
        <f t="shared" si="1"/>
        <v>2609.5679999999998</v>
      </c>
      <c r="J29" s="37">
        <f>SUM(D29+F29+G29+H29)*0.2327</f>
        <v>7937.8624</v>
      </c>
      <c r="K29" s="44">
        <v>6712.8</v>
      </c>
      <c r="L29" s="3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33">
        <v>266</v>
      </c>
      <c r="B30" s="34">
        <f t="shared" si="0"/>
        <v>54042.998399999997</v>
      </c>
      <c r="C30" s="32"/>
      <c r="D30" s="32">
        <v>33252</v>
      </c>
      <c r="E30" s="32"/>
      <c r="F30" s="32">
        <v>1100</v>
      </c>
      <c r="G30" s="32">
        <v>1800</v>
      </c>
      <c r="H30" s="32"/>
      <c r="I30" s="37">
        <f t="shared" si="1"/>
        <v>2765.6280000000002</v>
      </c>
      <c r="J30" s="37">
        <f>SUM(D30+F30+G30+H30)*0.2327</f>
        <v>8412.5704000000005</v>
      </c>
      <c r="K30" s="44">
        <v>6712.8</v>
      </c>
      <c r="L30" s="3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33">
        <v>267</v>
      </c>
      <c r="B31" s="34">
        <f t="shared" si="0"/>
        <v>54671.414400000001</v>
      </c>
      <c r="C31" s="32"/>
      <c r="D31" s="32">
        <v>33252</v>
      </c>
      <c r="E31" s="32"/>
      <c r="F31" s="32">
        <v>1100</v>
      </c>
      <c r="G31" s="32">
        <v>1800</v>
      </c>
      <c r="H31" s="32">
        <v>480</v>
      </c>
      <c r="I31" s="37">
        <f t="shared" si="1"/>
        <v>2802.348</v>
      </c>
      <c r="J31" s="37">
        <f>SUM(D31+F31+G31+H31)*0.2327</f>
        <v>8524.2664000000004</v>
      </c>
      <c r="K31" s="44">
        <v>6712.8</v>
      </c>
      <c r="L31" s="3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33">
        <v>268</v>
      </c>
      <c r="B32" s="34">
        <f t="shared" si="0"/>
        <v>51686.438399999999</v>
      </c>
      <c r="C32" s="32"/>
      <c r="D32" s="32">
        <v>31212</v>
      </c>
      <c r="E32" s="32"/>
      <c r="F32" s="32">
        <v>1100</v>
      </c>
      <c r="G32" s="32">
        <v>1800</v>
      </c>
      <c r="H32" s="32">
        <v>240</v>
      </c>
      <c r="I32" s="74">
        <f t="shared" si="1"/>
        <v>2627.9279999999999</v>
      </c>
      <c r="J32" s="74">
        <f>SUM(D32+F32+G32+H32)*0.2327</f>
        <v>7993.7103999999999</v>
      </c>
      <c r="K32" s="44">
        <v>6712.8</v>
      </c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6">
      <c r="B33" s="66"/>
      <c r="I33" s="65"/>
      <c r="J33" s="65"/>
      <c r="M33" s="18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>
      <c r="A34" s="40"/>
      <c r="B34" s="66"/>
      <c r="C34" s="4"/>
      <c r="D34" s="4"/>
      <c r="E34" s="4"/>
      <c r="F34" s="4"/>
      <c r="G34" s="4"/>
      <c r="H34" s="4"/>
      <c r="I34" s="65"/>
      <c r="J34" s="6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55" thickBot="1">
      <c r="A35" s="40"/>
      <c r="B35" s="66"/>
      <c r="C35" s="4"/>
      <c r="D35" s="4"/>
      <c r="E35" s="4"/>
      <c r="F35" s="4"/>
      <c r="G35" s="4"/>
      <c r="H35" s="4"/>
      <c r="I35" s="65"/>
      <c r="J35" s="6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40.85" thickBot="1">
      <c r="A36" s="1" t="s">
        <v>102</v>
      </c>
      <c r="B36" s="1" t="s">
        <v>1</v>
      </c>
      <c r="C36" s="1" t="s">
        <v>2</v>
      </c>
      <c r="D36" s="1" t="s">
        <v>3</v>
      </c>
      <c r="E36" s="1" t="s">
        <v>95</v>
      </c>
      <c r="F36" s="1" t="s">
        <v>101</v>
      </c>
      <c r="G36" s="1" t="s">
        <v>4</v>
      </c>
      <c r="H36" s="1" t="s">
        <v>5</v>
      </c>
      <c r="I36" s="72" t="s">
        <v>6</v>
      </c>
      <c r="J36" s="73" t="s">
        <v>105</v>
      </c>
      <c r="K36" s="1" t="s">
        <v>9</v>
      </c>
      <c r="L36" s="1" t="s">
        <v>10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>
      <c r="A37" s="33">
        <v>271</v>
      </c>
      <c r="B37" s="34">
        <f t="shared" ref="B37:B45" si="3">SUM(D37+E37+F37+G37+H37+I37+J37+K37)</f>
        <v>51372.2304</v>
      </c>
      <c r="C37" s="32"/>
      <c r="D37" s="32">
        <v>31212</v>
      </c>
      <c r="E37" s="32"/>
      <c r="F37" s="32">
        <v>1100</v>
      </c>
      <c r="G37" s="32">
        <v>1800</v>
      </c>
      <c r="H37" s="32"/>
      <c r="I37" s="37">
        <f t="shared" si="1"/>
        <v>2609.5679999999998</v>
      </c>
      <c r="J37" s="37">
        <f>SUM(D37+F37+G37+H37)*0.2327</f>
        <v>7937.8624</v>
      </c>
      <c r="K37" s="44">
        <v>6712.8</v>
      </c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>
      <c r="A38" s="33">
        <v>272</v>
      </c>
      <c r="B38" s="34">
        <f t="shared" si="3"/>
        <v>51372.2304</v>
      </c>
      <c r="C38" s="2"/>
      <c r="D38" s="32">
        <v>31212</v>
      </c>
      <c r="E38" s="2"/>
      <c r="F38" s="32">
        <v>1100</v>
      </c>
      <c r="G38" s="32">
        <v>1800</v>
      </c>
      <c r="H38" s="2"/>
      <c r="I38" s="37">
        <f t="shared" si="1"/>
        <v>2609.5679999999998</v>
      </c>
      <c r="J38" s="37">
        <f>SUM(D38+F38+G38+H38)*0.2327</f>
        <v>7937.8624</v>
      </c>
      <c r="K38" s="44">
        <v>6712.8</v>
      </c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>
      <c r="A39" s="33">
        <v>283</v>
      </c>
      <c r="B39" s="34">
        <f t="shared" si="3"/>
        <v>51372.2304</v>
      </c>
      <c r="C39" s="32"/>
      <c r="D39" s="32">
        <v>31212</v>
      </c>
      <c r="E39" s="32"/>
      <c r="F39" s="32">
        <v>1100</v>
      </c>
      <c r="G39" s="32">
        <v>1800</v>
      </c>
      <c r="H39" s="32"/>
      <c r="I39" s="37">
        <f t="shared" si="1"/>
        <v>2609.5679999999998</v>
      </c>
      <c r="J39" s="37">
        <f>SUM(D39+F39+G39+H39)*0.2327</f>
        <v>7937.8624</v>
      </c>
      <c r="K39" s="44">
        <v>6712.8</v>
      </c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>
      <c r="A40" s="46" t="s">
        <v>99</v>
      </c>
      <c r="B40" s="34">
        <f t="shared" si="3"/>
        <v>50571</v>
      </c>
      <c r="C40" s="32"/>
      <c r="D40" s="32">
        <v>30600</v>
      </c>
      <c r="E40" s="32"/>
      <c r="F40" s="32">
        <v>1100</v>
      </c>
      <c r="G40" s="32">
        <v>1800</v>
      </c>
      <c r="H40" s="32"/>
      <c r="I40" s="37">
        <f t="shared" ref="I40" si="4">SUM(D40+F40+E40+G40+H40)*0.0765</f>
        <v>2562.75</v>
      </c>
      <c r="J40" s="37">
        <f>SUM(D40+F40+G40+H40)*0.2327</f>
        <v>7795.45</v>
      </c>
      <c r="K40" s="44">
        <v>6712.8</v>
      </c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>
      <c r="A41" s="46" t="s">
        <v>100</v>
      </c>
      <c r="B41" s="34">
        <f t="shared" si="3"/>
        <v>46774.320000000007</v>
      </c>
      <c r="C41" s="2"/>
      <c r="D41" s="32">
        <v>30600</v>
      </c>
      <c r="E41" s="2"/>
      <c r="F41" s="2"/>
      <c r="G41" s="2"/>
      <c r="H41" s="2"/>
      <c r="I41" s="37">
        <f t="shared" ref="I41" si="5">SUM(D41+F41+E41+G41+H41)*0.0765</f>
        <v>2340.9</v>
      </c>
      <c r="J41" s="37">
        <f>SUM(D41+F41+G41+H41)*0.2327</f>
        <v>7120.62</v>
      </c>
      <c r="K41" s="44">
        <v>6712.8</v>
      </c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>
      <c r="A42" s="71" t="s">
        <v>90</v>
      </c>
      <c r="B42" s="34">
        <f t="shared" si="3"/>
        <v>4007.9675999999999</v>
      </c>
      <c r="C42" s="34"/>
      <c r="D42" s="34">
        <v>3468</v>
      </c>
      <c r="E42" s="34"/>
      <c r="F42" s="34"/>
      <c r="G42" s="34"/>
      <c r="H42" s="34"/>
      <c r="I42" s="37">
        <f t="shared" si="1"/>
        <v>265.30200000000002</v>
      </c>
      <c r="J42" s="37">
        <f>SUM(D42+F42+G42+H42)*0.0792</f>
        <v>274.66560000000004</v>
      </c>
      <c r="K42" s="38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>
      <c r="A43" s="46" t="s">
        <v>90</v>
      </c>
      <c r="B43" s="34">
        <f t="shared" si="3"/>
        <v>3654.3234000000002</v>
      </c>
      <c r="C43" s="32"/>
      <c r="D43" s="32">
        <v>3162</v>
      </c>
      <c r="E43" s="32"/>
      <c r="F43" s="32"/>
      <c r="G43" s="32"/>
      <c r="H43" s="32"/>
      <c r="I43" s="37">
        <f t="shared" si="1"/>
        <v>241.893</v>
      </c>
      <c r="J43" s="37">
        <f>SUM(D43+F43+G43+H43)*0.0792</f>
        <v>250.43040000000002</v>
      </c>
      <c r="K43" s="44"/>
      <c r="L43" s="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>
      <c r="A44" s="46" t="s">
        <v>90</v>
      </c>
      <c r="B44" s="34">
        <f t="shared" si="3"/>
        <v>3654.3234000000002</v>
      </c>
      <c r="C44" s="32"/>
      <c r="D44" s="32">
        <v>3162</v>
      </c>
      <c r="E44" s="32"/>
      <c r="F44" s="32"/>
      <c r="G44" s="32"/>
      <c r="H44" s="32"/>
      <c r="I44" s="37">
        <f t="shared" si="1"/>
        <v>241.893</v>
      </c>
      <c r="J44" s="37">
        <f>SUM(D44+F44+G44+H44)*0.0792</f>
        <v>250.43040000000002</v>
      </c>
      <c r="K44" s="44"/>
      <c r="L44" s="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>
      <c r="A45" s="46" t="s">
        <v>90</v>
      </c>
      <c r="B45" s="34">
        <f t="shared" si="3"/>
        <v>3654.3234000000002</v>
      </c>
      <c r="C45" s="32"/>
      <c r="D45" s="32">
        <v>3162</v>
      </c>
      <c r="E45" s="32"/>
      <c r="F45" s="32"/>
      <c r="G45" s="32"/>
      <c r="H45" s="32"/>
      <c r="I45" s="37">
        <f t="shared" si="1"/>
        <v>241.893</v>
      </c>
      <c r="J45" s="37">
        <f>SUM(D45+F45+G45+H45)*0.0792</f>
        <v>250.43040000000002</v>
      </c>
      <c r="K45" s="44"/>
      <c r="L45" s="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>
      <c r="A46" s="70" t="s">
        <v>103</v>
      </c>
      <c r="B46" s="34">
        <f>SUM(D46+H46+I46+J46+K46)</f>
        <v>0</v>
      </c>
      <c r="C46" s="32"/>
      <c r="D46" s="32"/>
      <c r="E46" s="32"/>
      <c r="F46" s="32"/>
      <c r="G46" s="32"/>
      <c r="H46" s="32"/>
      <c r="I46" s="37">
        <f t="shared" si="1"/>
        <v>0</v>
      </c>
      <c r="J46" s="37">
        <f t="shared" ref="J46:J59" si="6">SUM(D46+F46+G46+H46)*0.2327</f>
        <v>0</v>
      </c>
      <c r="K46" s="44"/>
      <c r="L46" s="32">
        <v>4000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>
      <c r="A47" s="33"/>
      <c r="B47" s="34">
        <f t="shared" ref="B47:B62" si="7">SUM(D47+H47+I47+J47+K47)</f>
        <v>0</v>
      </c>
      <c r="C47" s="32"/>
      <c r="D47" s="32"/>
      <c r="E47" s="32"/>
      <c r="F47" s="32"/>
      <c r="G47" s="32"/>
      <c r="H47" s="32"/>
      <c r="I47" s="37">
        <f t="shared" si="1"/>
        <v>0</v>
      </c>
      <c r="J47" s="37">
        <f t="shared" si="6"/>
        <v>0</v>
      </c>
      <c r="K47" s="44"/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>
      <c r="A48" s="33"/>
      <c r="B48" s="34">
        <f t="shared" si="7"/>
        <v>0</v>
      </c>
      <c r="C48" s="32"/>
      <c r="D48" s="32"/>
      <c r="E48" s="32"/>
      <c r="F48" s="32"/>
      <c r="G48" s="32"/>
      <c r="H48" s="32"/>
      <c r="I48" s="37">
        <f t="shared" si="1"/>
        <v>0</v>
      </c>
      <c r="J48" s="37">
        <f t="shared" si="6"/>
        <v>0</v>
      </c>
      <c r="K48" s="44"/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>
      <c r="A49" s="33"/>
      <c r="B49" s="34">
        <f t="shared" si="7"/>
        <v>0</v>
      </c>
      <c r="C49" s="32"/>
      <c r="D49" s="32"/>
      <c r="E49" s="32"/>
      <c r="F49" s="32"/>
      <c r="G49" s="32"/>
      <c r="H49" s="32"/>
      <c r="I49" s="37">
        <f t="shared" si="1"/>
        <v>0</v>
      </c>
      <c r="J49" s="37">
        <f t="shared" si="6"/>
        <v>0</v>
      </c>
      <c r="K49" s="44"/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>
      <c r="A50" s="33"/>
      <c r="B50" s="34">
        <f t="shared" si="7"/>
        <v>0</v>
      </c>
      <c r="C50" s="32"/>
      <c r="D50" s="32"/>
      <c r="E50" s="32"/>
      <c r="F50" s="32"/>
      <c r="G50" s="32"/>
      <c r="H50" s="32"/>
      <c r="I50" s="37">
        <f t="shared" si="1"/>
        <v>0</v>
      </c>
      <c r="J50" s="37">
        <f t="shared" si="6"/>
        <v>0</v>
      </c>
      <c r="K50" s="44"/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>
      <c r="A51" s="33"/>
      <c r="B51" s="34">
        <f t="shared" si="7"/>
        <v>0</v>
      </c>
      <c r="C51" s="32"/>
      <c r="D51" s="32"/>
      <c r="E51" s="32"/>
      <c r="F51" s="32"/>
      <c r="G51" s="32"/>
      <c r="H51" s="32"/>
      <c r="I51" s="37">
        <f t="shared" si="1"/>
        <v>0</v>
      </c>
      <c r="J51" s="37">
        <f t="shared" si="6"/>
        <v>0</v>
      </c>
      <c r="K51" s="44"/>
      <c r="L51" s="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>
      <c r="A52" s="33"/>
      <c r="B52" s="34">
        <f t="shared" si="7"/>
        <v>0</v>
      </c>
      <c r="C52" s="32"/>
      <c r="D52" s="32"/>
      <c r="E52" s="32"/>
      <c r="F52" s="32"/>
      <c r="G52" s="32"/>
      <c r="H52" s="32"/>
      <c r="I52" s="37">
        <f t="shared" si="1"/>
        <v>0</v>
      </c>
      <c r="J52" s="37">
        <f t="shared" si="6"/>
        <v>0</v>
      </c>
      <c r="K52" s="44"/>
      <c r="L52" s="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>
      <c r="A53" s="33"/>
      <c r="B53" s="34">
        <f t="shared" si="7"/>
        <v>0</v>
      </c>
      <c r="C53" s="32"/>
      <c r="D53" s="32"/>
      <c r="E53" s="32"/>
      <c r="F53" s="32"/>
      <c r="G53" s="32"/>
      <c r="H53" s="32"/>
      <c r="I53" s="37">
        <f t="shared" si="1"/>
        <v>0</v>
      </c>
      <c r="J53" s="37">
        <f t="shared" si="6"/>
        <v>0</v>
      </c>
      <c r="K53" s="44"/>
      <c r="L53" s="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>
      <c r="A54" s="45"/>
      <c r="B54" s="34">
        <f t="shared" si="7"/>
        <v>0</v>
      </c>
      <c r="C54" s="32"/>
      <c r="D54" s="32"/>
      <c r="E54" s="32"/>
      <c r="F54" s="32"/>
      <c r="G54" s="32"/>
      <c r="H54" s="32"/>
      <c r="I54" s="37">
        <f t="shared" si="1"/>
        <v>0</v>
      </c>
      <c r="J54" s="37">
        <f t="shared" si="6"/>
        <v>0</v>
      </c>
      <c r="K54" s="44"/>
      <c r="L54" s="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33"/>
      <c r="B55" s="34">
        <f t="shared" si="7"/>
        <v>0</v>
      </c>
      <c r="C55" s="32"/>
      <c r="D55" s="32"/>
      <c r="E55" s="32"/>
      <c r="F55" s="32"/>
      <c r="G55" s="32"/>
      <c r="H55" s="32"/>
      <c r="I55" s="37">
        <f t="shared" si="1"/>
        <v>0</v>
      </c>
      <c r="J55" s="37">
        <f t="shared" si="6"/>
        <v>0</v>
      </c>
      <c r="K55" s="44"/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33"/>
      <c r="B56" s="34">
        <f t="shared" si="7"/>
        <v>0</v>
      </c>
      <c r="C56" s="32"/>
      <c r="D56" s="32"/>
      <c r="E56" s="32"/>
      <c r="F56" s="32"/>
      <c r="G56" s="32"/>
      <c r="H56" s="32"/>
      <c r="I56" s="37">
        <f t="shared" si="1"/>
        <v>0</v>
      </c>
      <c r="J56" s="37">
        <f t="shared" si="6"/>
        <v>0</v>
      </c>
      <c r="K56" s="44"/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33"/>
      <c r="B57" s="34">
        <f t="shared" si="7"/>
        <v>0</v>
      </c>
      <c r="C57" s="32"/>
      <c r="D57" s="32"/>
      <c r="E57" s="32"/>
      <c r="F57" s="32"/>
      <c r="G57" s="32"/>
      <c r="H57" s="32"/>
      <c r="I57" s="37">
        <f t="shared" si="1"/>
        <v>0</v>
      </c>
      <c r="J57" s="37">
        <f t="shared" si="6"/>
        <v>0</v>
      </c>
      <c r="K57" s="44"/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33"/>
      <c r="B58" s="34">
        <f t="shared" si="7"/>
        <v>0</v>
      </c>
      <c r="C58" s="32"/>
      <c r="D58" s="32"/>
      <c r="E58" s="32"/>
      <c r="F58" s="32"/>
      <c r="G58" s="32"/>
      <c r="H58" s="32"/>
      <c r="I58" s="37">
        <f t="shared" si="1"/>
        <v>0</v>
      </c>
      <c r="J58" s="37">
        <f t="shared" si="6"/>
        <v>0</v>
      </c>
      <c r="K58" s="44"/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33"/>
      <c r="B59" s="34">
        <f t="shared" si="7"/>
        <v>0</v>
      </c>
      <c r="C59" s="32"/>
      <c r="D59" s="32"/>
      <c r="E59" s="32"/>
      <c r="F59" s="32"/>
      <c r="G59" s="32"/>
      <c r="H59" s="32"/>
      <c r="I59" s="37">
        <f t="shared" si="1"/>
        <v>0</v>
      </c>
      <c r="J59" s="37">
        <f t="shared" si="6"/>
        <v>0</v>
      </c>
      <c r="K59" s="44"/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33"/>
      <c r="B60" s="34">
        <f t="shared" si="7"/>
        <v>0</v>
      </c>
      <c r="C60" s="32"/>
      <c r="D60" s="32"/>
      <c r="E60" s="32"/>
      <c r="F60" s="32"/>
      <c r="G60" s="32"/>
      <c r="H60" s="32"/>
      <c r="I60" s="37">
        <f t="shared" si="1"/>
        <v>0</v>
      </c>
      <c r="J60" s="32"/>
      <c r="K60" s="44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33"/>
      <c r="B61" s="34">
        <f t="shared" si="7"/>
        <v>0</v>
      </c>
      <c r="C61" s="32"/>
      <c r="D61" s="32"/>
      <c r="E61" s="32"/>
      <c r="F61" s="32"/>
      <c r="G61" s="32"/>
      <c r="H61" s="32"/>
      <c r="I61" s="37">
        <f t="shared" si="1"/>
        <v>0</v>
      </c>
      <c r="J61" s="32"/>
      <c r="K61" s="44"/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4.55" thickBot="1">
      <c r="A62" s="33"/>
      <c r="B62" s="34">
        <f t="shared" si="7"/>
        <v>0</v>
      </c>
      <c r="C62" s="32"/>
      <c r="D62" s="32"/>
      <c r="E62" s="32"/>
      <c r="F62" s="32"/>
      <c r="G62" s="32"/>
      <c r="H62" s="32"/>
      <c r="I62" s="37">
        <f t="shared" si="1"/>
        <v>0</v>
      </c>
      <c r="J62" s="32"/>
      <c r="K62" s="44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149999999999999" thickBot="1">
      <c r="A63" s="41" t="s">
        <v>11</v>
      </c>
      <c r="B63" s="47">
        <f>SUM(C63:L63)</f>
        <v>1928367.8489999999</v>
      </c>
      <c r="C63" s="47">
        <f t="shared" ref="C63:L63" si="8">SUM(C5:C62)</f>
        <v>53695.5</v>
      </c>
      <c r="D63" s="47">
        <f t="shared" ref="D63:K63" si="9">SUM(D5:D62)</f>
        <v>1189422</v>
      </c>
      <c r="E63" s="47">
        <f t="shared" si="9"/>
        <v>5000</v>
      </c>
      <c r="F63" s="47">
        <f>SUM(F5:F62)</f>
        <v>25300</v>
      </c>
      <c r="G63" s="47">
        <f t="shared" si="9"/>
        <v>41400</v>
      </c>
      <c r="H63" s="47">
        <f t="shared" si="9"/>
        <v>10320</v>
      </c>
      <c r="I63" s="47">
        <f t="shared" si="9"/>
        <v>101373.01874999996</v>
      </c>
      <c r="J63" s="47">
        <f t="shared" si="9"/>
        <v>279691.33025000012</v>
      </c>
      <c r="K63" s="48">
        <f t="shared" si="9"/>
        <v>218165.99999999988</v>
      </c>
      <c r="L63" s="49">
        <f t="shared" si="8"/>
        <v>4000</v>
      </c>
      <c r="M63" s="18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40"/>
      <c r="B64" s="65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D67" s="6"/>
    </row>
  </sheetData>
  <pageMargins left="0.25" right="0.25" top="0.75" bottom="0.75" header="0.3" footer="0.3"/>
  <pageSetup orientation="landscape" r:id="rId1"/>
  <headerFooter>
    <oddHeader>&amp;C&amp;"-,Bold"GILCHRIST COUNTY SHERIFF'S OFFICE
ROBERT D. SCHULTZ, III, SHERIFF
&amp;14LAW ENFORCEMENT
 SALARIES FY 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9F47C"/>
  </sheetPr>
  <dimension ref="A1:H47"/>
  <sheetViews>
    <sheetView view="pageLayout" zoomScaleNormal="100" workbookViewId="0">
      <selection activeCell="F26" sqref="F26"/>
    </sheetView>
  </sheetViews>
  <sheetFormatPr defaultRowHeight="14"/>
  <cols>
    <col min="1" max="1" width="26.3984375" customWidth="1"/>
    <col min="2" max="2" width="22.19921875" customWidth="1"/>
    <col min="3" max="3" width="22.69921875" customWidth="1"/>
    <col min="4" max="4" width="19" customWidth="1"/>
    <col min="5" max="5" width="25.19921875" customWidth="1"/>
    <col min="6" max="6" width="22.796875" customWidth="1"/>
    <col min="7" max="7" width="22.69921875" customWidth="1"/>
    <col min="8" max="8" width="19" customWidth="1"/>
  </cols>
  <sheetData>
    <row r="1" spans="1:8">
      <c r="A1" s="4"/>
      <c r="B1" s="13"/>
      <c r="C1" s="13"/>
      <c r="D1" s="4"/>
      <c r="E1" s="4"/>
      <c r="F1" s="4"/>
      <c r="G1" s="4"/>
      <c r="H1" s="4"/>
    </row>
    <row r="2" spans="1:8" ht="14.55" thickBot="1">
      <c r="A2" s="4"/>
      <c r="B2" s="4"/>
      <c r="C2" s="4"/>
      <c r="D2" s="4"/>
      <c r="E2" s="4"/>
      <c r="F2" s="4"/>
      <c r="G2" s="4"/>
      <c r="H2" s="4"/>
    </row>
    <row r="3" spans="1:8" ht="14.55" thickBot="1">
      <c r="A3" s="8" t="s">
        <v>16</v>
      </c>
      <c r="B3" s="9" t="s">
        <v>97</v>
      </c>
      <c r="C3" s="9" t="s">
        <v>98</v>
      </c>
      <c r="D3" s="9"/>
      <c r="E3" s="10" t="s">
        <v>16</v>
      </c>
      <c r="F3" s="9" t="s">
        <v>97</v>
      </c>
      <c r="G3" s="9" t="s">
        <v>98</v>
      </c>
      <c r="H3" s="9"/>
    </row>
    <row r="4" spans="1:8">
      <c r="A4" s="7" t="s">
        <v>13</v>
      </c>
      <c r="B4" s="30"/>
      <c r="C4" s="30"/>
      <c r="D4" s="3"/>
      <c r="E4" s="5" t="s">
        <v>53</v>
      </c>
      <c r="F4" s="57">
        <v>1750</v>
      </c>
      <c r="G4" s="31">
        <v>1750</v>
      </c>
      <c r="H4" s="2"/>
    </row>
    <row r="5" spans="1:8">
      <c r="A5" s="5" t="s">
        <v>12</v>
      </c>
      <c r="B5" s="31"/>
      <c r="C5" s="31"/>
      <c r="D5" s="2"/>
      <c r="E5" s="5" t="s">
        <v>54</v>
      </c>
      <c r="F5" s="57"/>
      <c r="G5" s="31"/>
      <c r="H5" s="2"/>
    </row>
    <row r="6" spans="1:8">
      <c r="A6" s="5" t="s">
        <v>14</v>
      </c>
      <c r="B6" s="31"/>
      <c r="C6" s="31"/>
      <c r="D6" s="2"/>
      <c r="E6" s="5" t="s">
        <v>55</v>
      </c>
      <c r="F6" s="57">
        <v>2500</v>
      </c>
      <c r="G6" s="31">
        <v>2500</v>
      </c>
      <c r="H6" s="2"/>
    </row>
    <row r="7" spans="1:8">
      <c r="A7" s="5" t="s">
        <v>15</v>
      </c>
      <c r="B7" s="31">
        <v>7500</v>
      </c>
      <c r="C7" s="31">
        <v>7500</v>
      </c>
      <c r="D7" s="2"/>
      <c r="E7" s="5" t="s">
        <v>56</v>
      </c>
      <c r="F7" s="57"/>
      <c r="G7" s="31"/>
      <c r="H7" s="2"/>
    </row>
    <row r="8" spans="1:8">
      <c r="A8" s="5" t="s">
        <v>17</v>
      </c>
      <c r="B8" s="31"/>
      <c r="C8" s="31"/>
      <c r="D8" s="2"/>
      <c r="E8" s="5" t="s">
        <v>57</v>
      </c>
      <c r="F8" s="57"/>
      <c r="G8" s="31"/>
      <c r="H8" s="2"/>
    </row>
    <row r="9" spans="1:8">
      <c r="A9" s="5" t="s">
        <v>18</v>
      </c>
      <c r="B9" s="31"/>
      <c r="C9" s="31"/>
      <c r="D9" s="2"/>
      <c r="E9" s="5" t="s">
        <v>58</v>
      </c>
      <c r="F9" s="57"/>
      <c r="G9" s="31"/>
      <c r="H9" s="2"/>
    </row>
    <row r="10" spans="1:8">
      <c r="A10" s="5" t="s">
        <v>19</v>
      </c>
      <c r="B10" s="31">
        <v>203500</v>
      </c>
      <c r="C10" s="31">
        <v>117500</v>
      </c>
      <c r="D10" s="2"/>
      <c r="E10" s="5" t="s">
        <v>59</v>
      </c>
      <c r="F10" s="57"/>
      <c r="G10" s="31"/>
      <c r="H10" s="2"/>
    </row>
    <row r="11" spans="1:8">
      <c r="A11" s="5" t="s">
        <v>20</v>
      </c>
      <c r="B11" s="31">
        <v>58000</v>
      </c>
      <c r="C11" s="31">
        <v>3000</v>
      </c>
      <c r="D11" s="2"/>
      <c r="E11" s="5" t="s">
        <v>60</v>
      </c>
      <c r="F11" s="57">
        <v>11150</v>
      </c>
      <c r="G11" s="31">
        <v>11150</v>
      </c>
      <c r="H11" s="2"/>
    </row>
    <row r="12" spans="1:8">
      <c r="A12" s="5" t="s">
        <v>21</v>
      </c>
      <c r="B12" s="31"/>
      <c r="C12" s="31"/>
      <c r="D12" s="2"/>
      <c r="E12" s="5" t="s">
        <v>61</v>
      </c>
      <c r="F12" s="57">
        <v>15000</v>
      </c>
      <c r="G12" s="31">
        <v>9000</v>
      </c>
      <c r="H12" s="2"/>
    </row>
    <row r="13" spans="1:8">
      <c r="A13" s="5" t="s">
        <v>22</v>
      </c>
      <c r="B13" s="31">
        <v>7000</v>
      </c>
      <c r="C13" s="31">
        <v>7000</v>
      </c>
      <c r="D13" s="2"/>
      <c r="E13" s="5" t="s">
        <v>62</v>
      </c>
      <c r="F13" s="57"/>
      <c r="G13" s="31"/>
      <c r="H13" s="2"/>
    </row>
    <row r="14" spans="1:8">
      <c r="A14" s="5" t="s">
        <v>23</v>
      </c>
      <c r="B14" s="31"/>
      <c r="C14" s="31"/>
      <c r="D14" s="2"/>
      <c r="E14" s="5" t="s">
        <v>63</v>
      </c>
      <c r="F14" s="57"/>
      <c r="G14" s="31"/>
      <c r="H14" s="2"/>
    </row>
    <row r="15" spans="1:8">
      <c r="A15" s="5" t="s">
        <v>24</v>
      </c>
      <c r="B15" s="31"/>
      <c r="C15" s="31"/>
      <c r="D15" s="2"/>
      <c r="E15" s="5" t="s">
        <v>64</v>
      </c>
      <c r="F15" s="57"/>
      <c r="G15" s="31"/>
      <c r="H15" s="2"/>
    </row>
    <row r="16" spans="1:8">
      <c r="A16" s="5" t="s">
        <v>88</v>
      </c>
      <c r="B16" s="31">
        <v>2000</v>
      </c>
      <c r="C16" s="31">
        <v>2000</v>
      </c>
      <c r="D16" s="2"/>
      <c r="E16" s="5" t="s">
        <v>65</v>
      </c>
      <c r="F16" s="57"/>
      <c r="G16" s="31"/>
      <c r="H16" s="2"/>
    </row>
    <row r="17" spans="1:8">
      <c r="A17" s="5" t="s">
        <v>26</v>
      </c>
      <c r="B17" s="31">
        <v>21000</v>
      </c>
      <c r="C17" s="31">
        <v>21000</v>
      </c>
      <c r="D17" s="2"/>
      <c r="E17" s="5" t="s">
        <v>66</v>
      </c>
      <c r="F17" s="57"/>
      <c r="G17" s="31"/>
      <c r="H17" s="33" t="s">
        <v>86</v>
      </c>
    </row>
    <row r="18" spans="1:8">
      <c r="A18" s="5" t="s">
        <v>27</v>
      </c>
      <c r="B18" s="31">
        <v>1000</v>
      </c>
      <c r="C18" s="31">
        <v>1000</v>
      </c>
      <c r="D18" s="2"/>
      <c r="E18" s="5" t="s">
        <v>85</v>
      </c>
      <c r="F18" s="57">
        <v>5000</v>
      </c>
      <c r="G18" s="31">
        <v>5000</v>
      </c>
      <c r="H18" s="33" t="s">
        <v>86</v>
      </c>
    </row>
    <row r="19" spans="1:8">
      <c r="A19" s="5" t="s">
        <v>28</v>
      </c>
      <c r="B19" s="31">
        <v>26250</v>
      </c>
      <c r="C19" s="31">
        <v>26250</v>
      </c>
      <c r="D19" s="2"/>
      <c r="E19" s="5" t="s">
        <v>68</v>
      </c>
      <c r="F19" s="57"/>
      <c r="G19" s="31"/>
      <c r="H19" s="2"/>
    </row>
    <row r="20" spans="1:8">
      <c r="A20" s="5" t="s">
        <v>29</v>
      </c>
      <c r="B20" s="31"/>
      <c r="C20" s="31"/>
      <c r="D20" s="2"/>
      <c r="E20" s="5" t="s">
        <v>69</v>
      </c>
      <c r="F20" s="57"/>
      <c r="G20" s="31"/>
      <c r="H20" s="2"/>
    </row>
    <row r="21" spans="1:8">
      <c r="A21" s="5" t="s">
        <v>30</v>
      </c>
      <c r="B21" s="31"/>
      <c r="C21" s="31"/>
      <c r="D21" s="2"/>
      <c r="E21" s="5" t="s">
        <v>70</v>
      </c>
      <c r="F21" s="57"/>
      <c r="G21" s="31"/>
      <c r="H21" s="2"/>
    </row>
    <row r="22" spans="1:8">
      <c r="A22" s="5" t="s">
        <v>31</v>
      </c>
      <c r="B22" s="31"/>
      <c r="C22" s="31"/>
      <c r="D22" s="2"/>
      <c r="E22" s="5" t="s">
        <v>71</v>
      </c>
      <c r="F22" s="57"/>
      <c r="G22" s="31"/>
      <c r="H22" s="2"/>
    </row>
    <row r="23" spans="1:8">
      <c r="A23" s="5" t="s">
        <v>32</v>
      </c>
      <c r="B23" s="31"/>
      <c r="C23" s="31"/>
      <c r="D23" s="2"/>
      <c r="E23" s="5"/>
      <c r="F23" s="32"/>
      <c r="G23" s="31"/>
      <c r="H23" s="2"/>
    </row>
    <row r="24" spans="1:8">
      <c r="A24" s="5" t="s">
        <v>33</v>
      </c>
      <c r="B24" s="31"/>
      <c r="C24" s="31"/>
      <c r="D24" s="2"/>
      <c r="E24" s="5"/>
      <c r="F24" s="32"/>
      <c r="G24" s="31"/>
      <c r="H24" s="2"/>
    </row>
    <row r="25" spans="1:8">
      <c r="A25" s="5" t="s">
        <v>34</v>
      </c>
      <c r="B25" s="31">
        <v>36000</v>
      </c>
      <c r="C25" s="31">
        <v>36000</v>
      </c>
      <c r="D25" s="2"/>
      <c r="E25" s="5"/>
      <c r="F25" s="32"/>
      <c r="G25" s="31"/>
      <c r="H25" s="2"/>
    </row>
    <row r="26" spans="1:8">
      <c r="A26" s="5" t="s">
        <v>35</v>
      </c>
      <c r="B26" s="31">
        <v>33000</v>
      </c>
      <c r="C26" s="31">
        <v>33000</v>
      </c>
      <c r="D26" s="2"/>
      <c r="E26" s="5"/>
      <c r="F26" s="2"/>
      <c r="G26" s="31"/>
      <c r="H26" s="2"/>
    </row>
    <row r="27" spans="1:8">
      <c r="A27" s="5" t="s">
        <v>36</v>
      </c>
      <c r="B27" s="31"/>
      <c r="C27" s="31"/>
      <c r="D27" s="2"/>
      <c r="E27" s="5"/>
      <c r="F27" s="2"/>
      <c r="G27" s="31"/>
      <c r="H27" s="2"/>
    </row>
    <row r="28" spans="1:8">
      <c r="A28" s="5" t="s">
        <v>37</v>
      </c>
      <c r="B28" s="31">
        <v>46000</v>
      </c>
      <c r="C28" s="31">
        <v>31000</v>
      </c>
      <c r="D28" s="2"/>
      <c r="E28" s="5"/>
      <c r="F28" s="2"/>
      <c r="G28" s="31"/>
      <c r="H28" s="2"/>
    </row>
    <row r="29" spans="1:8">
      <c r="A29" s="5" t="s">
        <v>38</v>
      </c>
      <c r="B29" s="31">
        <v>3000</v>
      </c>
      <c r="C29" s="31">
        <v>3000</v>
      </c>
      <c r="D29" s="2"/>
      <c r="E29" s="5"/>
      <c r="F29" s="2"/>
      <c r="G29" s="31"/>
      <c r="H29" s="2"/>
    </row>
    <row r="30" spans="1:8">
      <c r="A30" s="5" t="s">
        <v>39</v>
      </c>
      <c r="B30" s="31">
        <v>1000</v>
      </c>
      <c r="C30" s="31">
        <v>1000</v>
      </c>
      <c r="D30" s="2"/>
      <c r="E30" s="5"/>
      <c r="F30" s="2"/>
      <c r="G30" s="31"/>
      <c r="H30" s="2"/>
    </row>
    <row r="31" spans="1:8">
      <c r="A31" s="5" t="s">
        <v>40</v>
      </c>
      <c r="B31" s="31"/>
      <c r="C31" s="31"/>
      <c r="D31" s="2"/>
      <c r="E31" s="5"/>
      <c r="F31" s="2"/>
      <c r="G31" s="31"/>
      <c r="H31" s="2"/>
    </row>
    <row r="32" spans="1:8">
      <c r="A32" s="5" t="s">
        <v>41</v>
      </c>
      <c r="B32" s="31">
        <v>2000</v>
      </c>
      <c r="C32" s="31">
        <v>2000</v>
      </c>
      <c r="D32" s="2"/>
      <c r="E32" s="5"/>
      <c r="F32" s="2"/>
      <c r="G32" s="31"/>
      <c r="H32" s="2"/>
    </row>
    <row r="33" spans="1:8">
      <c r="A33" s="5" t="s">
        <v>42</v>
      </c>
      <c r="B33" s="31"/>
      <c r="C33" s="31"/>
      <c r="D33" s="2"/>
      <c r="E33" s="5"/>
      <c r="F33" s="2"/>
      <c r="G33" s="31"/>
      <c r="H33" s="2"/>
    </row>
    <row r="34" spans="1:8">
      <c r="A34" s="5" t="s">
        <v>43</v>
      </c>
      <c r="B34" s="31"/>
      <c r="C34" s="31"/>
      <c r="D34" s="2"/>
      <c r="E34" s="5"/>
      <c r="F34" s="2"/>
      <c r="G34" s="31"/>
      <c r="H34" s="2"/>
    </row>
    <row r="35" spans="1:8">
      <c r="A35" s="5" t="s">
        <v>44</v>
      </c>
      <c r="B35" s="31"/>
      <c r="C35" s="31"/>
      <c r="D35" s="2"/>
      <c r="E35" s="5"/>
      <c r="F35" s="2"/>
      <c r="G35" s="31"/>
      <c r="H35" s="2"/>
    </row>
    <row r="36" spans="1:8">
      <c r="A36" s="5" t="s">
        <v>45</v>
      </c>
      <c r="B36" s="31"/>
      <c r="C36" s="31"/>
      <c r="D36" s="2"/>
      <c r="E36" s="5"/>
      <c r="F36" s="2"/>
      <c r="G36" s="31"/>
      <c r="H36" s="2"/>
    </row>
    <row r="37" spans="1:8">
      <c r="A37" s="5" t="s">
        <v>46</v>
      </c>
      <c r="B37" s="31"/>
      <c r="C37" s="31"/>
      <c r="D37" s="2"/>
      <c r="E37" s="5"/>
      <c r="F37" s="2"/>
      <c r="G37" s="31"/>
      <c r="H37" s="2"/>
    </row>
    <row r="38" spans="1:8">
      <c r="A38" s="5" t="s">
        <v>47</v>
      </c>
      <c r="B38" s="31"/>
      <c r="C38" s="31"/>
      <c r="D38" s="2"/>
      <c r="E38" s="5"/>
      <c r="F38" s="2"/>
      <c r="G38" s="31"/>
      <c r="H38" s="2"/>
    </row>
    <row r="39" spans="1:8">
      <c r="A39" s="5" t="s">
        <v>48</v>
      </c>
      <c r="B39" s="31"/>
      <c r="C39" s="31"/>
      <c r="D39" s="2"/>
      <c r="E39" s="5"/>
      <c r="F39" s="2"/>
      <c r="G39" s="31"/>
      <c r="H39" s="2"/>
    </row>
    <row r="40" spans="1:8">
      <c r="A40" s="5" t="s">
        <v>49</v>
      </c>
      <c r="B40" s="31">
        <v>2000</v>
      </c>
      <c r="C40" s="31">
        <v>2000</v>
      </c>
      <c r="D40" s="2"/>
      <c r="E40" s="5"/>
      <c r="F40" s="2"/>
      <c r="G40" s="31"/>
      <c r="H40" s="2"/>
    </row>
    <row r="41" spans="1:8">
      <c r="A41" s="5" t="s">
        <v>50</v>
      </c>
      <c r="B41" s="31"/>
      <c r="C41" s="31"/>
      <c r="D41" s="2"/>
      <c r="E41" s="5"/>
      <c r="F41" s="2"/>
      <c r="G41" s="31"/>
      <c r="H41" s="2"/>
    </row>
    <row r="42" spans="1:8">
      <c r="A42" s="5" t="s">
        <v>51</v>
      </c>
      <c r="B42" s="31">
        <v>12000</v>
      </c>
      <c r="C42" s="31">
        <v>12000</v>
      </c>
      <c r="D42" s="2"/>
      <c r="E42" s="5"/>
      <c r="F42" s="2"/>
      <c r="G42" s="31"/>
      <c r="H42" s="2"/>
    </row>
    <row r="43" spans="1:8">
      <c r="A43" s="5" t="s">
        <v>52</v>
      </c>
      <c r="B43" s="31">
        <v>130500</v>
      </c>
      <c r="C43" s="31">
        <v>117500</v>
      </c>
      <c r="D43" s="2"/>
      <c r="E43" s="5"/>
      <c r="F43" s="2"/>
      <c r="G43" s="31"/>
      <c r="H43" s="2"/>
    </row>
    <row r="44" spans="1:8">
      <c r="A44" s="5"/>
      <c r="B44" s="2"/>
      <c r="C44" s="2"/>
      <c r="D44" s="2"/>
      <c r="E44" s="11" t="s">
        <v>72</v>
      </c>
      <c r="F44" s="31">
        <f>SUM(F4:F43)</f>
        <v>35400</v>
      </c>
      <c r="G44" s="31">
        <f>SUM(G4:G43)</f>
        <v>29400</v>
      </c>
      <c r="H44" s="2">
        <f>SUM(H4:H43)</f>
        <v>0</v>
      </c>
    </row>
    <row r="45" spans="1:8">
      <c r="A45" s="5"/>
      <c r="B45" s="2"/>
      <c r="C45" s="2"/>
      <c r="D45" s="2"/>
      <c r="E45" s="5"/>
      <c r="F45" s="2"/>
      <c r="G45" s="2"/>
      <c r="H45" s="2"/>
    </row>
    <row r="46" spans="1:8">
      <c r="A46" s="11" t="s">
        <v>72</v>
      </c>
      <c r="B46" s="57">
        <f>SUM(B4:B45)</f>
        <v>591750</v>
      </c>
      <c r="C46" s="31">
        <f>SUM(C4:C45)</f>
        <v>422750</v>
      </c>
      <c r="D46" s="2"/>
      <c r="E46" s="12" t="s">
        <v>73</v>
      </c>
      <c r="F46" s="57">
        <f>+B46+F44</f>
        <v>627150</v>
      </c>
      <c r="G46" s="57">
        <f>+C46+G44</f>
        <v>452150</v>
      </c>
      <c r="H46" s="2">
        <f>+D46+H44</f>
        <v>0</v>
      </c>
    </row>
    <row r="47" spans="1:8">
      <c r="A47" s="5"/>
      <c r="B47" s="2"/>
      <c r="C47" s="2"/>
      <c r="D47" s="2"/>
      <c r="E47" s="2"/>
      <c r="F47" s="2"/>
      <c r="G47" s="2"/>
      <c r="H47" s="2"/>
    </row>
  </sheetData>
  <pageMargins left="0.7" right="0.7" top="0.75" bottom="0.75" header="0.3" footer="0.3"/>
  <pageSetup orientation="portrait" r:id="rId1"/>
  <headerFooter>
    <oddHeader>&amp;CGILCHRIST COUNTY SHERIFF'S OFFICE
ROBERT D. SCHULTZ, III, SHERIFF
&amp;"-,Bold"&amp;14LAW ENFORCEMENT EXPENSES 
FY 2017-2018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J32"/>
  <sheetViews>
    <sheetView view="pageLayout" topLeftCell="A19" zoomScaleNormal="100" workbookViewId="0">
      <selection activeCell="D32" sqref="D32"/>
    </sheetView>
  </sheetViews>
  <sheetFormatPr defaultRowHeight="14"/>
  <cols>
    <col min="1" max="1" width="9.19921875" customWidth="1"/>
    <col min="2" max="2" width="11.8984375" customWidth="1"/>
    <col min="3" max="3" width="11.69921875" customWidth="1"/>
    <col min="4" max="4" width="12" customWidth="1"/>
    <col min="5" max="5" width="11.19921875" customWidth="1"/>
    <col min="6" max="6" width="10.8984375" customWidth="1"/>
    <col min="7" max="7" width="10.296875" customWidth="1"/>
    <col min="8" max="8" width="11.296875" customWidth="1"/>
    <col min="9" max="9" width="11.8984375" customWidth="1"/>
    <col min="10" max="10" width="12.8984375" customWidth="1"/>
  </cols>
  <sheetData>
    <row r="3" spans="1:10" ht="14.55" thickBot="1"/>
    <row r="4" spans="1:10" ht="40.8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9</v>
      </c>
    </row>
    <row r="5" spans="1:10">
      <c r="A5" s="51" t="s">
        <v>89</v>
      </c>
      <c r="B5" s="34">
        <f>SUM(C5+G5+H5+I5+J5)</f>
        <v>73654.548599999995</v>
      </c>
      <c r="C5" s="34">
        <v>53695.5</v>
      </c>
      <c r="D5" s="34"/>
      <c r="E5" s="34"/>
      <c r="F5" s="34"/>
      <c r="G5" s="34"/>
      <c r="H5" s="37">
        <f>SUM(C5+E5+F5+G5)*0.0765</f>
        <v>4107.7057500000001</v>
      </c>
      <c r="I5" s="37">
        <f>SUM(C5*0.2327)</f>
        <v>12494.942849999999</v>
      </c>
      <c r="J5" s="34">
        <v>3356.4</v>
      </c>
    </row>
    <row r="6" spans="1:10">
      <c r="A6" s="69">
        <v>64</v>
      </c>
      <c r="B6" s="32">
        <f>SUM(D6+E6+F6+G6+H6+I6+J6)</f>
        <v>71086.164000000004</v>
      </c>
      <c r="C6" s="32"/>
      <c r="D6" s="32">
        <v>48450</v>
      </c>
      <c r="E6" s="32"/>
      <c r="F6" s="32"/>
      <c r="G6" s="32">
        <v>720</v>
      </c>
      <c r="H6" s="37">
        <f t="shared" ref="H6:H22" si="0">SUM(D6+E6+F6+G6)*0.0765</f>
        <v>3761.5050000000001</v>
      </c>
      <c r="I6" s="37">
        <f t="shared" ref="I6:I12" si="1">SUM(D6+F6+G6)*0.2327</f>
        <v>11441.859</v>
      </c>
      <c r="J6" s="32">
        <v>6712.8</v>
      </c>
    </row>
    <row r="7" spans="1:10">
      <c r="A7" s="69">
        <v>83</v>
      </c>
      <c r="B7" s="32">
        <f t="shared" ref="B7:B22" si="2">SUM(D7+E7+F7+G7+H7+I7+J7)</f>
        <v>59426.428800000002</v>
      </c>
      <c r="C7" s="32"/>
      <c r="D7" s="32">
        <v>38964</v>
      </c>
      <c r="E7" s="32"/>
      <c r="F7" s="32">
        <v>1300</v>
      </c>
      <c r="G7" s="32"/>
      <c r="H7" s="37">
        <f t="shared" si="0"/>
        <v>3080.1959999999999</v>
      </c>
      <c r="I7" s="37">
        <f t="shared" si="1"/>
        <v>9369.4328000000005</v>
      </c>
      <c r="J7" s="32">
        <v>6712.8</v>
      </c>
    </row>
    <row r="8" spans="1:10">
      <c r="A8" s="69">
        <v>128</v>
      </c>
      <c r="B8" s="32">
        <f t="shared" si="2"/>
        <v>49277.510399999999</v>
      </c>
      <c r="C8" s="32"/>
      <c r="D8" s="32">
        <v>31212</v>
      </c>
      <c r="E8" s="32"/>
      <c r="F8" s="32">
        <v>1300</v>
      </c>
      <c r="G8" s="32"/>
      <c r="H8" s="37">
        <f t="shared" si="0"/>
        <v>2487.1680000000001</v>
      </c>
      <c r="I8" s="37">
        <f t="shared" si="1"/>
        <v>7565.5423999999994</v>
      </c>
      <c r="J8" s="32">
        <v>6712.8</v>
      </c>
    </row>
    <row r="9" spans="1:10">
      <c r="A9" s="69">
        <v>221</v>
      </c>
      <c r="B9" s="32">
        <f t="shared" si="2"/>
        <v>49277.510399999999</v>
      </c>
      <c r="C9" s="32"/>
      <c r="D9" s="32">
        <v>31212</v>
      </c>
      <c r="E9" s="32"/>
      <c r="F9" s="32">
        <v>1300</v>
      </c>
      <c r="G9" s="32"/>
      <c r="H9" s="37">
        <f t="shared" si="0"/>
        <v>2487.1680000000001</v>
      </c>
      <c r="I9" s="37">
        <f t="shared" si="1"/>
        <v>7565.5423999999994</v>
      </c>
      <c r="J9" s="32">
        <v>6712.8</v>
      </c>
    </row>
    <row r="10" spans="1:10">
      <c r="A10" s="69">
        <v>223</v>
      </c>
      <c r="B10" s="32">
        <f t="shared" si="2"/>
        <v>49811.663999999997</v>
      </c>
      <c r="C10" s="32"/>
      <c r="D10" s="32">
        <v>31620</v>
      </c>
      <c r="E10" s="32"/>
      <c r="F10" s="32">
        <v>1300</v>
      </c>
      <c r="G10" s="32"/>
      <c r="H10" s="37">
        <f t="shared" si="0"/>
        <v>2518.38</v>
      </c>
      <c r="I10" s="37">
        <f t="shared" si="1"/>
        <v>7660.4839999999995</v>
      </c>
      <c r="J10" s="32">
        <v>6712.8</v>
      </c>
    </row>
    <row r="11" spans="1:10">
      <c r="A11" s="69">
        <v>227</v>
      </c>
      <c r="B11" s="32">
        <f t="shared" si="2"/>
        <v>50848.550400000007</v>
      </c>
      <c r="C11" s="32"/>
      <c r="D11" s="32">
        <v>31212</v>
      </c>
      <c r="E11" s="32"/>
      <c r="F11" s="32">
        <v>1300</v>
      </c>
      <c r="G11" s="32">
        <v>1200</v>
      </c>
      <c r="H11" s="37">
        <f t="shared" si="0"/>
        <v>2578.9679999999998</v>
      </c>
      <c r="I11" s="37">
        <f t="shared" si="1"/>
        <v>7844.7824000000001</v>
      </c>
      <c r="J11" s="32">
        <v>6712.8</v>
      </c>
    </row>
    <row r="12" spans="1:10">
      <c r="A12" s="69">
        <v>231</v>
      </c>
      <c r="B12" s="32">
        <f t="shared" si="2"/>
        <v>56323.624800000005</v>
      </c>
      <c r="C12" s="32"/>
      <c r="D12" s="32">
        <v>35394</v>
      </c>
      <c r="E12" s="32"/>
      <c r="F12" s="32">
        <v>1300</v>
      </c>
      <c r="G12" s="32">
        <v>1200</v>
      </c>
      <c r="H12" s="37">
        <f t="shared" si="0"/>
        <v>2898.8910000000001</v>
      </c>
      <c r="I12" s="37">
        <f t="shared" si="1"/>
        <v>8817.9337999999989</v>
      </c>
      <c r="J12" s="32">
        <v>6712.8</v>
      </c>
    </row>
    <row r="13" spans="1:10">
      <c r="A13" s="69">
        <v>237</v>
      </c>
      <c r="B13" s="32">
        <f t="shared" si="2"/>
        <v>59729.381800000003</v>
      </c>
      <c r="C13" s="32"/>
      <c r="D13" s="32">
        <v>44574</v>
      </c>
      <c r="E13" s="32"/>
      <c r="F13" s="32">
        <v>1300</v>
      </c>
      <c r="G13" s="32"/>
      <c r="H13" s="37">
        <f t="shared" si="0"/>
        <v>3509.3609999999999</v>
      </c>
      <c r="I13" s="37">
        <f>SUM(D13+F13+G13)*0.0792</f>
        <v>3633.2208000000005</v>
      </c>
      <c r="J13" s="32">
        <v>6712.8</v>
      </c>
    </row>
    <row r="14" spans="1:10">
      <c r="A14" s="69">
        <v>246</v>
      </c>
      <c r="B14" s="32">
        <f t="shared" si="2"/>
        <v>49277.510399999999</v>
      </c>
      <c r="C14" s="32"/>
      <c r="D14" s="32">
        <v>31212</v>
      </c>
      <c r="E14" s="32"/>
      <c r="F14" s="32">
        <v>1300</v>
      </c>
      <c r="G14" s="32"/>
      <c r="H14" s="37">
        <f t="shared" si="0"/>
        <v>2487.1680000000001</v>
      </c>
      <c r="I14" s="37">
        <f t="shared" ref="I14:I22" si="3">SUM(D14+F14+G14)*0.2327</f>
        <v>7565.5423999999994</v>
      </c>
      <c r="J14" s="32">
        <v>6712.8</v>
      </c>
    </row>
    <row r="15" spans="1:10">
      <c r="A15" s="69">
        <v>249</v>
      </c>
      <c r="B15" s="32">
        <f t="shared" si="2"/>
        <v>49277.510399999999</v>
      </c>
      <c r="C15" s="32"/>
      <c r="D15" s="32">
        <v>31212</v>
      </c>
      <c r="E15" s="32"/>
      <c r="F15" s="32">
        <v>1300</v>
      </c>
      <c r="G15" s="32"/>
      <c r="H15" s="37">
        <f t="shared" si="0"/>
        <v>2487.1680000000001</v>
      </c>
      <c r="I15" s="37">
        <f t="shared" si="3"/>
        <v>7565.5423999999994</v>
      </c>
      <c r="J15" s="32">
        <v>6712.8</v>
      </c>
    </row>
    <row r="16" spans="1:10">
      <c r="A16" s="69">
        <v>250</v>
      </c>
      <c r="B16" s="32">
        <f t="shared" si="2"/>
        <v>49277.510399999999</v>
      </c>
      <c r="C16" s="32"/>
      <c r="D16" s="32">
        <v>31212</v>
      </c>
      <c r="E16" s="32"/>
      <c r="F16" s="32">
        <v>1300</v>
      </c>
      <c r="G16" s="32"/>
      <c r="H16" s="37">
        <f t="shared" si="0"/>
        <v>2487.1680000000001</v>
      </c>
      <c r="I16" s="37">
        <f t="shared" si="3"/>
        <v>7565.5423999999994</v>
      </c>
      <c r="J16" s="32">
        <v>6712.8</v>
      </c>
    </row>
    <row r="17" spans="1:10">
      <c r="A17" s="69">
        <v>269</v>
      </c>
      <c r="B17" s="32">
        <f t="shared" si="2"/>
        <v>49277.510399999999</v>
      </c>
      <c r="C17" s="32"/>
      <c r="D17" s="32">
        <v>31212</v>
      </c>
      <c r="E17" s="32"/>
      <c r="F17" s="32">
        <v>1300</v>
      </c>
      <c r="G17" s="32"/>
      <c r="H17" s="37">
        <f t="shared" si="0"/>
        <v>2487.1680000000001</v>
      </c>
      <c r="I17" s="37">
        <f t="shared" si="3"/>
        <v>7565.5423999999994</v>
      </c>
      <c r="J17" s="32">
        <v>6712.8</v>
      </c>
    </row>
    <row r="18" spans="1:10">
      <c r="A18" s="69">
        <v>278</v>
      </c>
      <c r="B18" s="32">
        <f t="shared" si="2"/>
        <v>49277.510399999999</v>
      </c>
      <c r="C18" s="32"/>
      <c r="D18" s="32">
        <v>31212</v>
      </c>
      <c r="E18" s="32"/>
      <c r="F18" s="32">
        <v>1300</v>
      </c>
      <c r="G18" s="32"/>
      <c r="H18" s="37">
        <f t="shared" si="0"/>
        <v>2487.1680000000001</v>
      </c>
      <c r="I18" s="37">
        <f t="shared" si="3"/>
        <v>7565.5423999999994</v>
      </c>
      <c r="J18" s="32">
        <v>6712.8</v>
      </c>
    </row>
    <row r="19" spans="1:10">
      <c r="A19" s="69">
        <v>281</v>
      </c>
      <c r="B19" s="32">
        <f t="shared" si="2"/>
        <v>49277.510399999999</v>
      </c>
      <c r="C19" s="32"/>
      <c r="D19" s="32">
        <v>31212</v>
      </c>
      <c r="E19" s="32"/>
      <c r="F19" s="32">
        <v>1300</v>
      </c>
      <c r="G19" s="32"/>
      <c r="H19" s="37">
        <f t="shared" si="0"/>
        <v>2487.1680000000001</v>
      </c>
      <c r="I19" s="37">
        <f t="shared" si="3"/>
        <v>7565.5423999999994</v>
      </c>
      <c r="J19" s="32">
        <v>6712.8</v>
      </c>
    </row>
    <row r="20" spans="1:10">
      <c r="A20" s="52" t="s">
        <v>99</v>
      </c>
      <c r="B20" s="32">
        <f t="shared" si="2"/>
        <v>49277.510399999999</v>
      </c>
      <c r="C20" s="32"/>
      <c r="D20" s="32">
        <v>31212</v>
      </c>
      <c r="E20" s="32"/>
      <c r="F20" s="32">
        <v>1300</v>
      </c>
      <c r="G20" s="32"/>
      <c r="H20" s="37">
        <f t="shared" si="0"/>
        <v>2487.1680000000001</v>
      </c>
      <c r="I20" s="37">
        <f t="shared" si="3"/>
        <v>7565.5423999999994</v>
      </c>
      <c r="J20" s="32">
        <v>6712.8</v>
      </c>
    </row>
    <row r="21" spans="1:10">
      <c r="A21" s="52" t="s">
        <v>108</v>
      </c>
      <c r="B21" s="32">
        <f t="shared" si="2"/>
        <v>48476.28</v>
      </c>
      <c r="C21" s="32"/>
      <c r="D21" s="32">
        <v>30600</v>
      </c>
      <c r="E21" s="32"/>
      <c r="F21" s="32">
        <v>1300</v>
      </c>
      <c r="G21" s="32"/>
      <c r="H21" s="37">
        <f t="shared" si="0"/>
        <v>2440.35</v>
      </c>
      <c r="I21" s="37">
        <f t="shared" si="3"/>
        <v>7423.13</v>
      </c>
      <c r="J21" s="32">
        <v>6712.8</v>
      </c>
    </row>
    <row r="22" spans="1:10">
      <c r="A22" s="52" t="s">
        <v>108</v>
      </c>
      <c r="B22" s="32">
        <f t="shared" si="2"/>
        <v>48476.28</v>
      </c>
      <c r="C22" s="32"/>
      <c r="D22" s="32">
        <v>30600</v>
      </c>
      <c r="E22" s="32"/>
      <c r="F22" s="32">
        <v>1300</v>
      </c>
      <c r="G22" s="32"/>
      <c r="H22" s="37">
        <f t="shared" si="0"/>
        <v>2440.35</v>
      </c>
      <c r="I22" s="37">
        <f t="shared" si="3"/>
        <v>7423.13</v>
      </c>
      <c r="J22" s="32">
        <v>6712.8</v>
      </c>
    </row>
    <row r="23" spans="1:10">
      <c r="A23" s="52"/>
      <c r="B23" s="32"/>
      <c r="C23" s="32"/>
      <c r="D23" s="32"/>
      <c r="E23" s="32"/>
      <c r="F23" s="32"/>
      <c r="G23" s="32"/>
      <c r="H23" s="37"/>
      <c r="I23" s="37"/>
      <c r="J23" s="32"/>
    </row>
    <row r="24" spans="1:10">
      <c r="A24" s="52"/>
      <c r="B24" s="32"/>
      <c r="C24" s="32"/>
      <c r="D24" s="32"/>
      <c r="E24" s="32"/>
      <c r="F24" s="32"/>
      <c r="G24" s="32"/>
      <c r="H24" s="37"/>
      <c r="I24" s="37"/>
      <c r="J24" s="32"/>
    </row>
    <row r="25" spans="1:10">
      <c r="A25" s="52"/>
      <c r="B25" s="32"/>
      <c r="C25" s="32"/>
      <c r="D25" s="32"/>
      <c r="E25" s="32"/>
      <c r="F25" s="32"/>
      <c r="G25" s="32"/>
      <c r="H25" s="37"/>
      <c r="I25" s="37"/>
      <c r="J25" s="32"/>
    </row>
    <row r="26" spans="1:10">
      <c r="A26" s="52"/>
      <c r="B26" s="32"/>
      <c r="C26" s="32"/>
      <c r="D26" s="32"/>
      <c r="E26" s="32"/>
      <c r="F26" s="32"/>
      <c r="G26" s="32"/>
      <c r="H26" s="37"/>
      <c r="I26" s="37"/>
      <c r="J26" s="32"/>
    </row>
    <row r="27" spans="1:10">
      <c r="A27" s="52"/>
      <c r="B27" s="32"/>
      <c r="C27" s="32"/>
      <c r="D27" s="32"/>
      <c r="E27" s="32"/>
      <c r="F27" s="32"/>
      <c r="G27" s="32"/>
      <c r="H27" s="37"/>
      <c r="I27" s="37"/>
      <c r="J27" s="32"/>
    </row>
    <row r="28" spans="1:10">
      <c r="A28" s="52"/>
      <c r="B28" s="32"/>
      <c r="C28" s="32"/>
      <c r="D28" s="32"/>
      <c r="E28" s="32"/>
      <c r="F28" s="32"/>
      <c r="G28" s="32"/>
      <c r="H28" s="37"/>
      <c r="I28" s="37"/>
      <c r="J28" s="32"/>
    </row>
    <row r="29" spans="1:10">
      <c r="A29" s="52"/>
      <c r="B29" s="32"/>
      <c r="C29" s="32"/>
      <c r="D29" s="32"/>
      <c r="E29" s="32"/>
      <c r="F29" s="32"/>
      <c r="G29" s="32"/>
      <c r="H29" s="37"/>
      <c r="I29" s="37"/>
      <c r="J29" s="32"/>
    </row>
    <row r="30" spans="1:10">
      <c r="A30" s="52"/>
      <c r="B30" s="32"/>
      <c r="C30" s="32"/>
      <c r="D30" s="32"/>
      <c r="E30" s="32"/>
      <c r="F30" s="32"/>
      <c r="G30" s="32"/>
      <c r="H30" s="37"/>
      <c r="I30" s="37"/>
      <c r="J30" s="32"/>
    </row>
    <row r="31" spans="1:10" ht="14.55" thickBot="1">
      <c r="A31" s="53"/>
      <c r="B31" s="50"/>
      <c r="C31" s="50"/>
      <c r="D31" s="50"/>
      <c r="E31" s="50"/>
      <c r="F31" s="50"/>
      <c r="G31" s="50"/>
      <c r="H31" s="37"/>
      <c r="I31" s="37"/>
      <c r="J31" s="50"/>
    </row>
    <row r="32" spans="1:10" ht="16.149999999999999" thickBot="1">
      <c r="A32" s="19" t="s">
        <v>11</v>
      </c>
      <c r="B32" s="54">
        <f>SUM(C32+D32+E32+F32+G32+H32+I32+J32)</f>
        <v>961330.51600000006</v>
      </c>
      <c r="C32" s="54">
        <f t="shared" ref="C32:J32" si="4">SUM(C5:C31)</f>
        <v>53695.5</v>
      </c>
      <c r="D32" s="54">
        <f t="shared" si="4"/>
        <v>572322</v>
      </c>
      <c r="E32" s="54">
        <f t="shared" si="4"/>
        <v>0</v>
      </c>
      <c r="F32" s="54">
        <f t="shared" si="4"/>
        <v>20800</v>
      </c>
      <c r="G32" s="54">
        <f t="shared" si="4"/>
        <v>3120</v>
      </c>
      <c r="H32" s="54">
        <f t="shared" si="4"/>
        <v>49720.218749999993</v>
      </c>
      <c r="I32" s="54">
        <f t="shared" si="4"/>
        <v>144198.79725000003</v>
      </c>
      <c r="J32" s="54">
        <f t="shared" si="4"/>
        <v>117474.00000000003</v>
      </c>
    </row>
  </sheetData>
  <pageMargins left="0.7" right="0.7" top="0.75" bottom="0.75" header="0.3" footer="0.3"/>
  <pageSetup orientation="landscape" r:id="rId1"/>
  <headerFooter>
    <oddHeader>&amp;CGILCHRIST COUNTY SHERIFF'S OFFICE
ROBERT D. SCHULTZ, III, SHERIFF
&amp;"-,Bold Italic"&amp;14CORRECTIONS SALARIES 
FY 2017-2018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view="pageLayout" topLeftCell="C25" zoomScaleNormal="100" workbookViewId="0">
      <selection activeCell="E18" sqref="E18"/>
    </sheetView>
  </sheetViews>
  <sheetFormatPr defaultColWidth="27.19921875" defaultRowHeight="14"/>
  <cols>
    <col min="1" max="1" width="30.796875" customWidth="1"/>
    <col min="2" max="2" width="29.296875" customWidth="1"/>
    <col min="3" max="3" width="29.19921875" customWidth="1"/>
    <col min="5" max="6" width="29.296875" customWidth="1"/>
  </cols>
  <sheetData>
    <row r="1" spans="1:8">
      <c r="A1" s="4"/>
      <c r="B1" s="13"/>
      <c r="C1" s="13"/>
      <c r="D1" s="4"/>
      <c r="E1" s="4"/>
      <c r="F1" s="4"/>
      <c r="G1" s="4"/>
      <c r="H1" s="4"/>
    </row>
    <row r="2" spans="1:8" ht="14.55" thickBot="1">
      <c r="A2" s="4"/>
      <c r="B2" s="4"/>
      <c r="C2" s="4"/>
      <c r="D2" s="4"/>
      <c r="E2" s="4"/>
      <c r="F2" s="4"/>
      <c r="G2" s="4"/>
      <c r="H2" s="4"/>
    </row>
    <row r="3" spans="1:8" ht="14.55" thickBot="1">
      <c r="A3" s="8" t="s">
        <v>74</v>
      </c>
      <c r="B3" s="9" t="s">
        <v>97</v>
      </c>
      <c r="C3" s="9" t="s">
        <v>98</v>
      </c>
      <c r="D3" s="10" t="s">
        <v>74</v>
      </c>
      <c r="E3" s="36" t="s">
        <v>97</v>
      </c>
      <c r="F3" s="9" t="s">
        <v>98</v>
      </c>
      <c r="G3" s="4"/>
      <c r="H3" s="4"/>
    </row>
    <row r="4" spans="1:8">
      <c r="A4" s="7" t="s">
        <v>13</v>
      </c>
      <c r="B4" s="30"/>
      <c r="C4" s="58"/>
      <c r="D4" s="5" t="s">
        <v>53</v>
      </c>
      <c r="E4" s="31">
        <v>1250</v>
      </c>
      <c r="F4" s="58">
        <v>1250</v>
      </c>
      <c r="G4" s="4"/>
      <c r="H4" s="4"/>
    </row>
    <row r="5" spans="1:8">
      <c r="A5" s="5" t="s">
        <v>12</v>
      </c>
      <c r="B5" s="31">
        <v>37000</v>
      </c>
      <c r="C5" s="57">
        <v>37000</v>
      </c>
      <c r="D5" s="5" t="s">
        <v>54</v>
      </c>
      <c r="E5" s="31"/>
      <c r="F5" s="57"/>
      <c r="G5" s="20"/>
      <c r="H5" s="4"/>
    </row>
    <row r="6" spans="1:8">
      <c r="A6" s="5" t="s">
        <v>14</v>
      </c>
      <c r="B6" s="31">
        <v>20000</v>
      </c>
      <c r="C6" s="57">
        <v>20000</v>
      </c>
      <c r="D6" s="5" t="s">
        <v>55</v>
      </c>
      <c r="E6" s="31"/>
      <c r="F6" s="57"/>
      <c r="G6" s="4"/>
      <c r="H6" s="4"/>
    </row>
    <row r="7" spans="1:8">
      <c r="A7" s="5" t="s">
        <v>15</v>
      </c>
      <c r="B7" s="31"/>
      <c r="C7" s="57"/>
      <c r="D7" s="5" t="s">
        <v>56</v>
      </c>
      <c r="E7" s="31">
        <v>62000</v>
      </c>
      <c r="F7" s="57">
        <v>62000</v>
      </c>
      <c r="G7" s="4"/>
      <c r="H7" s="4"/>
    </row>
    <row r="8" spans="1:8">
      <c r="A8" s="5" t="s">
        <v>17</v>
      </c>
      <c r="B8" s="31"/>
      <c r="C8" s="57"/>
      <c r="D8" s="5" t="s">
        <v>57</v>
      </c>
      <c r="E8" s="31">
        <v>10000</v>
      </c>
      <c r="F8" s="57">
        <v>10000</v>
      </c>
      <c r="G8" s="4"/>
      <c r="H8" s="4"/>
    </row>
    <row r="9" spans="1:8">
      <c r="A9" s="5" t="s">
        <v>18</v>
      </c>
      <c r="B9" s="31"/>
      <c r="C9" s="57"/>
      <c r="D9" s="5" t="s">
        <v>58</v>
      </c>
      <c r="E9" s="31"/>
      <c r="F9" s="57"/>
      <c r="G9" s="4"/>
      <c r="H9" s="4"/>
    </row>
    <row r="10" spans="1:8">
      <c r="A10" s="5" t="s">
        <v>19</v>
      </c>
      <c r="B10" s="31">
        <v>88000</v>
      </c>
      <c r="C10" s="57">
        <v>88000</v>
      </c>
      <c r="D10" s="5" t="s">
        <v>59</v>
      </c>
      <c r="E10" s="31"/>
      <c r="F10" s="57"/>
      <c r="G10" s="4"/>
      <c r="H10" s="4"/>
    </row>
    <row r="11" spans="1:8">
      <c r="A11" s="5" t="s">
        <v>20</v>
      </c>
      <c r="B11" s="31"/>
      <c r="C11" s="57"/>
      <c r="D11" s="5" t="s">
        <v>60</v>
      </c>
      <c r="E11" s="31">
        <v>5000</v>
      </c>
      <c r="F11" s="57">
        <v>5000</v>
      </c>
      <c r="G11" s="4"/>
      <c r="H11" s="4"/>
    </row>
    <row r="12" spans="1:8">
      <c r="A12" s="5" t="s">
        <v>21</v>
      </c>
      <c r="B12" s="31"/>
      <c r="C12" s="57"/>
      <c r="D12" s="5" t="s">
        <v>61</v>
      </c>
      <c r="E12" s="31">
        <v>5000</v>
      </c>
      <c r="F12" s="57">
        <v>1000</v>
      </c>
      <c r="G12" s="4"/>
      <c r="H12" s="4"/>
    </row>
    <row r="13" spans="1:8">
      <c r="A13" s="5" t="s">
        <v>22</v>
      </c>
      <c r="B13" s="31">
        <v>2500</v>
      </c>
      <c r="C13" s="57">
        <v>2500</v>
      </c>
      <c r="D13" s="5" t="s">
        <v>62</v>
      </c>
      <c r="E13" s="31"/>
      <c r="F13" s="57"/>
      <c r="G13" s="4"/>
      <c r="H13" s="4"/>
    </row>
    <row r="14" spans="1:8">
      <c r="A14" s="5" t="s">
        <v>23</v>
      </c>
      <c r="B14" s="31"/>
      <c r="C14" s="57"/>
      <c r="D14" s="5" t="s">
        <v>63</v>
      </c>
      <c r="E14" s="31"/>
      <c r="F14" s="57"/>
      <c r="G14" s="4"/>
      <c r="H14" s="4"/>
    </row>
    <row r="15" spans="1:8">
      <c r="A15" s="5" t="s">
        <v>24</v>
      </c>
      <c r="B15" s="31">
        <v>6500</v>
      </c>
      <c r="C15" s="57">
        <v>6500</v>
      </c>
      <c r="D15" s="5" t="s">
        <v>64</v>
      </c>
      <c r="E15" s="31"/>
      <c r="F15" s="57"/>
      <c r="G15" s="4"/>
      <c r="H15" s="4"/>
    </row>
    <row r="16" spans="1:8">
      <c r="A16" s="5" t="s">
        <v>88</v>
      </c>
      <c r="B16" s="31"/>
      <c r="C16" s="57"/>
      <c r="D16" s="5" t="s">
        <v>65</v>
      </c>
      <c r="E16" s="31"/>
      <c r="F16" s="57"/>
      <c r="G16" s="4"/>
      <c r="H16" s="4"/>
    </row>
    <row r="17" spans="1:8">
      <c r="A17" s="5" t="s">
        <v>26</v>
      </c>
      <c r="B17" s="31">
        <v>3000</v>
      </c>
      <c r="C17" s="57">
        <v>3000</v>
      </c>
      <c r="D17" s="5" t="s">
        <v>66</v>
      </c>
      <c r="E17" s="31">
        <v>35000</v>
      </c>
      <c r="F17" s="57">
        <v>0</v>
      </c>
      <c r="G17" s="4"/>
      <c r="H17" s="4"/>
    </row>
    <row r="18" spans="1:8">
      <c r="A18" s="5" t="s">
        <v>27</v>
      </c>
      <c r="B18" s="31">
        <v>600</v>
      </c>
      <c r="C18" s="57">
        <v>600</v>
      </c>
      <c r="D18" s="5" t="s">
        <v>67</v>
      </c>
      <c r="E18" s="31"/>
      <c r="F18" s="57"/>
      <c r="G18" s="4"/>
      <c r="H18" s="4"/>
    </row>
    <row r="19" spans="1:8">
      <c r="A19" s="5" t="s">
        <v>28</v>
      </c>
      <c r="B19" s="31">
        <v>30000</v>
      </c>
      <c r="C19" s="57">
        <v>30000</v>
      </c>
      <c r="D19" s="5" t="s">
        <v>68</v>
      </c>
      <c r="E19" s="31"/>
      <c r="F19" s="57"/>
      <c r="G19" s="4"/>
      <c r="H19" s="4"/>
    </row>
    <row r="20" spans="1:8">
      <c r="A20" s="5" t="s">
        <v>29</v>
      </c>
      <c r="B20" s="31"/>
      <c r="C20" s="57"/>
      <c r="D20" s="5" t="s">
        <v>69</v>
      </c>
      <c r="E20" s="31"/>
      <c r="F20" s="57"/>
      <c r="G20" s="4"/>
      <c r="H20" s="4"/>
    </row>
    <row r="21" spans="1:8">
      <c r="A21" s="5" t="s">
        <v>30</v>
      </c>
      <c r="B21" s="31"/>
      <c r="C21" s="57"/>
      <c r="D21" s="5" t="s">
        <v>70</v>
      </c>
      <c r="E21" s="31"/>
      <c r="F21" s="57"/>
      <c r="G21" s="4"/>
      <c r="H21" s="4"/>
    </row>
    <row r="22" spans="1:8">
      <c r="A22" s="5" t="s">
        <v>31</v>
      </c>
      <c r="B22" s="31"/>
      <c r="C22" s="57"/>
      <c r="D22" s="5" t="s">
        <v>71</v>
      </c>
      <c r="E22" s="31"/>
      <c r="F22" s="57"/>
      <c r="G22" s="4"/>
      <c r="H22" s="4"/>
    </row>
    <row r="23" spans="1:8">
      <c r="A23" s="5" t="s">
        <v>32</v>
      </c>
      <c r="B23" s="31"/>
      <c r="C23" s="57"/>
      <c r="D23" s="5"/>
      <c r="E23" s="31"/>
      <c r="F23" s="57"/>
      <c r="G23" s="4"/>
      <c r="H23" s="4"/>
    </row>
    <row r="24" spans="1:8">
      <c r="A24" s="5" t="s">
        <v>33</v>
      </c>
      <c r="B24" s="31"/>
      <c r="C24" s="57"/>
      <c r="D24" s="5"/>
      <c r="E24" s="31"/>
      <c r="F24" s="57"/>
      <c r="G24" s="4"/>
      <c r="H24" s="4"/>
    </row>
    <row r="25" spans="1:8">
      <c r="A25" s="5" t="s">
        <v>34</v>
      </c>
      <c r="B25" s="31">
        <v>5500</v>
      </c>
      <c r="C25" s="57">
        <v>5500</v>
      </c>
      <c r="D25" s="5"/>
      <c r="E25" s="31"/>
      <c r="F25" s="57"/>
      <c r="G25" s="4"/>
      <c r="H25" s="4"/>
    </row>
    <row r="26" spans="1:8">
      <c r="A26" s="5" t="s">
        <v>35</v>
      </c>
      <c r="B26" s="31">
        <v>12000</v>
      </c>
      <c r="C26" s="57">
        <v>12000</v>
      </c>
      <c r="D26" s="5"/>
      <c r="E26" s="31"/>
      <c r="F26" s="57"/>
      <c r="G26" s="4"/>
      <c r="H26" s="4"/>
    </row>
    <row r="27" spans="1:8">
      <c r="A27" s="5" t="s">
        <v>36</v>
      </c>
      <c r="B27" s="31"/>
      <c r="C27" s="57"/>
      <c r="D27" s="5"/>
      <c r="E27" s="31"/>
      <c r="F27" s="57"/>
      <c r="G27" s="4"/>
      <c r="H27" s="4"/>
    </row>
    <row r="28" spans="1:8">
      <c r="A28" s="5" t="s">
        <v>37</v>
      </c>
      <c r="B28" s="31">
        <v>4000</v>
      </c>
      <c r="C28" s="57">
        <v>4000</v>
      </c>
      <c r="D28" s="5"/>
      <c r="E28" s="31"/>
      <c r="F28" s="57"/>
      <c r="G28" s="4"/>
      <c r="H28" s="4"/>
    </row>
    <row r="29" spans="1:8">
      <c r="A29" s="5" t="s">
        <v>38</v>
      </c>
      <c r="B29" s="31"/>
      <c r="C29" s="57"/>
      <c r="D29" s="5"/>
      <c r="E29" s="31"/>
      <c r="F29" s="57"/>
      <c r="G29" s="4"/>
      <c r="H29" s="4"/>
    </row>
    <row r="30" spans="1:8">
      <c r="A30" s="5" t="s">
        <v>39</v>
      </c>
      <c r="B30" s="31">
        <v>2500</v>
      </c>
      <c r="C30" s="57">
        <v>2500</v>
      </c>
      <c r="D30" s="5"/>
      <c r="E30" s="31"/>
      <c r="F30" s="57"/>
      <c r="G30" s="4"/>
      <c r="H30" s="4"/>
    </row>
    <row r="31" spans="1:8">
      <c r="A31" s="5" t="s">
        <v>40</v>
      </c>
      <c r="B31" s="31"/>
      <c r="C31" s="57"/>
      <c r="D31" s="5"/>
      <c r="E31" s="31"/>
      <c r="F31" s="57"/>
      <c r="G31" s="4"/>
      <c r="H31" s="4"/>
    </row>
    <row r="32" spans="1:8">
      <c r="A32" s="5" t="s">
        <v>41</v>
      </c>
      <c r="B32" s="31"/>
      <c r="C32" s="57"/>
      <c r="D32" s="5"/>
      <c r="E32" s="31"/>
      <c r="F32" s="57"/>
      <c r="G32" s="4"/>
      <c r="H32" s="4"/>
    </row>
    <row r="33" spans="1:8">
      <c r="A33" s="5" t="s">
        <v>42</v>
      </c>
      <c r="B33" s="31"/>
      <c r="C33" s="57"/>
      <c r="D33" s="5"/>
      <c r="E33" s="31"/>
      <c r="F33" s="57"/>
      <c r="G33" s="4"/>
      <c r="H33" s="4"/>
    </row>
    <row r="34" spans="1:8">
      <c r="A34" s="5" t="s">
        <v>43</v>
      </c>
      <c r="B34" s="31"/>
      <c r="C34" s="57"/>
      <c r="D34" s="5"/>
      <c r="E34" s="31"/>
      <c r="F34" s="57"/>
      <c r="G34" s="4"/>
      <c r="H34" s="4"/>
    </row>
    <row r="35" spans="1:8">
      <c r="A35" s="5" t="s">
        <v>44</v>
      </c>
      <c r="B35" s="31"/>
      <c r="C35" s="57"/>
      <c r="D35" s="5"/>
      <c r="E35" s="31"/>
      <c r="F35" s="57"/>
      <c r="G35" s="4"/>
      <c r="H35" s="4"/>
    </row>
    <row r="36" spans="1:8">
      <c r="A36" s="5" t="s">
        <v>45</v>
      </c>
      <c r="B36" s="31"/>
      <c r="C36" s="57"/>
      <c r="D36" s="5"/>
      <c r="E36" s="31"/>
      <c r="F36" s="57"/>
      <c r="G36" s="4"/>
      <c r="H36" s="4"/>
    </row>
    <row r="37" spans="1:8">
      <c r="A37" s="5" t="s">
        <v>46</v>
      </c>
      <c r="B37" s="31"/>
      <c r="C37" s="57"/>
      <c r="D37" s="5"/>
      <c r="E37" s="31"/>
      <c r="F37" s="57"/>
      <c r="G37" s="4"/>
      <c r="H37" s="4"/>
    </row>
    <row r="38" spans="1:8">
      <c r="A38" s="5" t="s">
        <v>47</v>
      </c>
      <c r="B38" s="31"/>
      <c r="C38" s="57"/>
      <c r="D38" s="5"/>
      <c r="E38" s="31"/>
      <c r="F38" s="57"/>
      <c r="G38" s="4"/>
      <c r="H38" s="4"/>
    </row>
    <row r="39" spans="1:8">
      <c r="A39" s="5" t="s">
        <v>48</v>
      </c>
      <c r="B39" s="31"/>
      <c r="C39" s="57"/>
      <c r="D39" s="5"/>
      <c r="E39" s="31"/>
      <c r="F39" s="57"/>
      <c r="G39" s="4"/>
      <c r="H39" s="4"/>
    </row>
    <row r="40" spans="1:8">
      <c r="A40" s="5" t="s">
        <v>49</v>
      </c>
      <c r="B40" s="31"/>
      <c r="C40" s="57"/>
      <c r="D40" s="5"/>
      <c r="E40" s="31"/>
      <c r="F40" s="57"/>
      <c r="G40" s="4"/>
      <c r="H40" s="4"/>
    </row>
    <row r="41" spans="1:8">
      <c r="A41" s="5" t="s">
        <v>50</v>
      </c>
      <c r="B41" s="31"/>
      <c r="C41" s="57"/>
      <c r="D41" s="5"/>
      <c r="E41" s="31"/>
      <c r="F41" s="57"/>
      <c r="G41" s="4"/>
      <c r="H41" s="4"/>
    </row>
    <row r="42" spans="1:8">
      <c r="A42" s="5" t="s">
        <v>51</v>
      </c>
      <c r="B42" s="31">
        <v>4000</v>
      </c>
      <c r="C42" s="57">
        <v>4000</v>
      </c>
      <c r="D42" s="5"/>
      <c r="E42" s="31"/>
      <c r="F42" s="57"/>
      <c r="G42" s="4"/>
      <c r="H42" s="4"/>
    </row>
    <row r="43" spans="1:8">
      <c r="A43" s="5" t="s">
        <v>52</v>
      </c>
      <c r="B43" s="31">
        <v>15000</v>
      </c>
      <c r="C43" s="57">
        <v>10000</v>
      </c>
      <c r="D43" s="5"/>
      <c r="E43" s="31"/>
      <c r="F43" s="57"/>
      <c r="G43" s="4"/>
      <c r="H43" s="4"/>
    </row>
    <row r="44" spans="1:8">
      <c r="A44" s="5"/>
      <c r="B44" s="31"/>
      <c r="C44" s="57"/>
      <c r="D44" s="11" t="s">
        <v>72</v>
      </c>
      <c r="E44" s="31">
        <f>SUM(E4:E43)</f>
        <v>118250</v>
      </c>
      <c r="F44" s="57">
        <f>SUM(F4:F43)</f>
        <v>79250</v>
      </c>
      <c r="G44" s="4"/>
      <c r="H44" s="4"/>
    </row>
    <row r="45" spans="1:8">
      <c r="A45" s="5"/>
      <c r="B45" s="31"/>
      <c r="C45" s="57"/>
      <c r="D45" s="5"/>
      <c r="E45" s="31"/>
      <c r="F45" s="57"/>
      <c r="G45" s="4"/>
      <c r="H45" s="4"/>
    </row>
    <row r="46" spans="1:8">
      <c r="A46" s="11" t="s">
        <v>72</v>
      </c>
      <c r="B46" s="31">
        <f>SUM(B4:B45)</f>
        <v>230600</v>
      </c>
      <c r="C46" s="57">
        <f>SUM(C4:C45)</f>
        <v>225600</v>
      </c>
      <c r="D46" s="12" t="s">
        <v>73</v>
      </c>
      <c r="E46" s="31">
        <f>+B46+E44</f>
        <v>348850</v>
      </c>
      <c r="F46" s="57">
        <f>+C46+F44</f>
        <v>304850</v>
      </c>
      <c r="G46" s="4"/>
      <c r="H46" s="4"/>
    </row>
    <row r="47" spans="1:8">
      <c r="A47" s="5"/>
      <c r="B47" s="2"/>
      <c r="C47" s="2"/>
      <c r="D47" s="2"/>
      <c r="E47" s="2"/>
      <c r="F47" s="2"/>
      <c r="G47" s="3"/>
      <c r="H47" s="3"/>
    </row>
  </sheetData>
  <pageMargins left="0.7" right="0.7" top="0.75" bottom="0.75" header="0.3" footer="0.3"/>
  <pageSetup orientation="portrait" r:id="rId1"/>
  <headerFooter>
    <oddHeader>&amp;CGILCHRIST COUNTY SHERIFF'S OFFICE
ROBERT D. SCHULTZ, III, SHERIFF
&amp;"-,Bold Italic"&amp;12CORRECTIONS OPERATING EXPENSES
FY 2017-2018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32"/>
  <sheetViews>
    <sheetView view="pageLayout" zoomScaleNormal="100" workbookViewId="0">
      <selection activeCell="D17" sqref="D17"/>
    </sheetView>
  </sheetViews>
  <sheetFormatPr defaultRowHeight="14"/>
  <cols>
    <col min="1" max="1" width="8.5" customWidth="1"/>
    <col min="2" max="2" width="12.09765625" customWidth="1"/>
    <col min="3" max="3" width="11.69921875" customWidth="1"/>
    <col min="4" max="4" width="12.09765625" customWidth="1"/>
    <col min="5" max="5" width="11.19921875" customWidth="1"/>
    <col min="6" max="6" width="10.8984375" customWidth="1"/>
    <col min="7" max="7" width="10.296875" customWidth="1"/>
    <col min="8" max="8" width="11" customWidth="1"/>
    <col min="9" max="9" width="11.796875" customWidth="1"/>
    <col min="10" max="10" width="11.19921875" customWidth="1"/>
    <col min="11" max="11" width="10.69921875" customWidth="1"/>
  </cols>
  <sheetData>
    <row r="1" spans="1:11" ht="22.05" customHeight="1">
      <c r="A1" s="67"/>
      <c r="B1" s="68"/>
      <c r="C1" s="68"/>
      <c r="E1" s="55"/>
      <c r="F1" s="55"/>
      <c r="G1" s="55"/>
    </row>
    <row r="3" spans="1:11" ht="8.6" customHeight="1" thickBot="1"/>
    <row r="4" spans="1:11" ht="40.8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8</v>
      </c>
      <c r="F4" s="1" t="s">
        <v>4</v>
      </c>
      <c r="G4" s="1" t="s">
        <v>91</v>
      </c>
      <c r="H4" s="1" t="s">
        <v>6</v>
      </c>
      <c r="I4" s="1" t="s">
        <v>7</v>
      </c>
      <c r="J4" s="1" t="s">
        <v>9</v>
      </c>
      <c r="K4" s="1" t="s">
        <v>10</v>
      </c>
    </row>
    <row r="5" spans="1:11">
      <c r="A5" s="43">
        <v>135</v>
      </c>
      <c r="B5" s="32">
        <f t="shared" ref="B5" si="0">SUM(D5+E5+F5+G5+H5+I5+J5)</f>
        <v>51859.064800000007</v>
      </c>
      <c r="C5" s="34"/>
      <c r="D5" s="34">
        <v>36414</v>
      </c>
      <c r="E5" s="34"/>
      <c r="F5" s="34">
        <v>2500</v>
      </c>
      <c r="G5" s="34">
        <v>150</v>
      </c>
      <c r="H5" s="37">
        <f t="shared" ref="H5:H16" si="1">SUM(D5+E5+F5+G5)*0.0765</f>
        <v>2988.3959999999997</v>
      </c>
      <c r="I5" s="37">
        <f t="shared" ref="I5:I16" si="2">SUM(D5+F5+G5)*0.0792</f>
        <v>3093.8688000000002</v>
      </c>
      <c r="J5" s="44">
        <v>6712.8</v>
      </c>
      <c r="K5" s="34"/>
    </row>
    <row r="6" spans="1:11">
      <c r="A6" s="33">
        <v>174</v>
      </c>
      <c r="B6" s="32">
        <f>SUM(D6+E6+F6+G6+H6+I6+J6)</f>
        <v>40701.936999999998</v>
      </c>
      <c r="C6" s="32"/>
      <c r="D6" s="32">
        <v>28560</v>
      </c>
      <c r="E6" s="32"/>
      <c r="F6" s="32">
        <v>700</v>
      </c>
      <c r="G6" s="32">
        <v>150</v>
      </c>
      <c r="H6" s="37">
        <f t="shared" si="1"/>
        <v>2249.8649999999998</v>
      </c>
      <c r="I6" s="37">
        <f t="shared" si="2"/>
        <v>2329.2720000000004</v>
      </c>
      <c r="J6" s="44">
        <v>6712.8</v>
      </c>
      <c r="K6" s="32"/>
    </row>
    <row r="7" spans="1:11">
      <c r="A7" s="33">
        <v>186</v>
      </c>
      <c r="B7" s="32">
        <f t="shared" ref="B7:B32" si="3">SUM(D7+E7+F7+G7+H7+I7+J7)</f>
        <v>38344.309000000001</v>
      </c>
      <c r="C7" s="32"/>
      <c r="D7" s="32">
        <v>26520</v>
      </c>
      <c r="E7" s="32"/>
      <c r="F7" s="32">
        <v>700</v>
      </c>
      <c r="G7" s="32">
        <v>150</v>
      </c>
      <c r="H7" s="37">
        <f t="shared" si="1"/>
        <v>2093.8049999999998</v>
      </c>
      <c r="I7" s="37">
        <f t="shared" si="2"/>
        <v>2167.7040000000002</v>
      </c>
      <c r="J7" s="44">
        <v>6712.8</v>
      </c>
      <c r="K7" s="32"/>
    </row>
    <row r="8" spans="1:11">
      <c r="A8" s="33">
        <v>188</v>
      </c>
      <c r="B8" s="32">
        <f t="shared" si="3"/>
        <v>38344.309000000001</v>
      </c>
      <c r="C8" s="32"/>
      <c r="D8" s="32">
        <v>26520</v>
      </c>
      <c r="E8" s="32"/>
      <c r="F8" s="32">
        <v>700</v>
      </c>
      <c r="G8" s="32">
        <v>150</v>
      </c>
      <c r="H8" s="37">
        <f t="shared" si="1"/>
        <v>2093.8049999999998</v>
      </c>
      <c r="I8" s="37">
        <f t="shared" si="2"/>
        <v>2167.7040000000002</v>
      </c>
      <c r="J8" s="44">
        <v>6712.8</v>
      </c>
      <c r="K8" s="32"/>
    </row>
    <row r="9" spans="1:11">
      <c r="A9" s="33">
        <v>203</v>
      </c>
      <c r="B9" s="32">
        <f t="shared" si="3"/>
        <v>37165.495000000003</v>
      </c>
      <c r="C9" s="32"/>
      <c r="D9" s="32">
        <v>25500</v>
      </c>
      <c r="E9" s="32"/>
      <c r="F9" s="32">
        <v>700</v>
      </c>
      <c r="G9" s="32">
        <v>150</v>
      </c>
      <c r="H9" s="37">
        <f t="shared" si="1"/>
        <v>2015.7749999999999</v>
      </c>
      <c r="I9" s="37">
        <f t="shared" si="2"/>
        <v>2086.92</v>
      </c>
      <c r="J9" s="44">
        <v>6712.8</v>
      </c>
      <c r="K9" s="32"/>
    </row>
    <row r="10" spans="1:11">
      <c r="A10" s="33">
        <v>213</v>
      </c>
      <c r="B10" s="32">
        <f t="shared" si="3"/>
        <v>36576.088000000003</v>
      </c>
      <c r="C10" s="32"/>
      <c r="D10" s="32">
        <v>24990</v>
      </c>
      <c r="E10" s="32"/>
      <c r="F10" s="32">
        <v>700</v>
      </c>
      <c r="G10" s="32">
        <v>150</v>
      </c>
      <c r="H10" s="37">
        <f t="shared" si="1"/>
        <v>1976.76</v>
      </c>
      <c r="I10" s="37">
        <f t="shared" si="2"/>
        <v>2046.5280000000002</v>
      </c>
      <c r="J10" s="44">
        <v>6712.8</v>
      </c>
      <c r="K10" s="32"/>
    </row>
    <row r="11" spans="1:11">
      <c r="A11" s="33">
        <v>230</v>
      </c>
      <c r="B11" s="32">
        <f t="shared" si="3"/>
        <v>35279.392599999999</v>
      </c>
      <c r="C11" s="32"/>
      <c r="D11" s="32">
        <v>23868</v>
      </c>
      <c r="E11" s="32"/>
      <c r="F11" s="32">
        <v>700</v>
      </c>
      <c r="G11" s="32">
        <v>150</v>
      </c>
      <c r="H11" s="37">
        <f t="shared" si="1"/>
        <v>1890.9269999999999</v>
      </c>
      <c r="I11" s="37">
        <f t="shared" si="2"/>
        <v>1957.6656000000003</v>
      </c>
      <c r="J11" s="44">
        <v>6712.8</v>
      </c>
      <c r="K11" s="32"/>
    </row>
    <row r="12" spans="1:11">
      <c r="A12" s="33">
        <v>251</v>
      </c>
      <c r="B12" s="32">
        <f t="shared" si="3"/>
        <v>35279.392599999999</v>
      </c>
      <c r="C12" s="32"/>
      <c r="D12" s="32">
        <v>23868</v>
      </c>
      <c r="E12" s="32"/>
      <c r="F12" s="32">
        <v>700</v>
      </c>
      <c r="G12" s="32">
        <v>150</v>
      </c>
      <c r="H12" s="37">
        <f t="shared" si="1"/>
        <v>1890.9269999999999</v>
      </c>
      <c r="I12" s="37">
        <f t="shared" si="2"/>
        <v>1957.6656000000003</v>
      </c>
      <c r="J12" s="44">
        <v>6712.8</v>
      </c>
      <c r="K12" s="32"/>
    </row>
    <row r="13" spans="1:11">
      <c r="A13" s="33">
        <v>265</v>
      </c>
      <c r="B13" s="32">
        <f t="shared" si="3"/>
        <v>35279.392599999999</v>
      </c>
      <c r="C13" s="32"/>
      <c r="D13" s="32">
        <v>23868</v>
      </c>
      <c r="E13" s="32"/>
      <c r="F13" s="32">
        <v>700</v>
      </c>
      <c r="G13" s="32">
        <v>150</v>
      </c>
      <c r="H13" s="37">
        <f t="shared" si="1"/>
        <v>1890.9269999999999</v>
      </c>
      <c r="I13" s="37">
        <f t="shared" si="2"/>
        <v>1957.6656000000003</v>
      </c>
      <c r="J13" s="44">
        <v>6712.8</v>
      </c>
      <c r="K13" s="32"/>
    </row>
    <row r="14" spans="1:11">
      <c r="A14" s="33">
        <v>280</v>
      </c>
      <c r="B14" s="32">
        <f t="shared" si="3"/>
        <v>35279.392599999999</v>
      </c>
      <c r="C14" s="32"/>
      <c r="D14" s="32">
        <v>23868</v>
      </c>
      <c r="E14" s="32"/>
      <c r="F14" s="32">
        <v>700</v>
      </c>
      <c r="G14" s="32">
        <v>150</v>
      </c>
      <c r="H14" s="37">
        <f t="shared" si="1"/>
        <v>1890.9269999999999</v>
      </c>
      <c r="I14" s="37">
        <f t="shared" si="2"/>
        <v>1957.6656000000003</v>
      </c>
      <c r="J14" s="44">
        <v>6712.8</v>
      </c>
      <c r="K14" s="32"/>
    </row>
    <row r="15" spans="1:11">
      <c r="A15" s="33" t="s">
        <v>108</v>
      </c>
      <c r="B15" s="32">
        <f t="shared" si="3"/>
        <v>34738.525000000001</v>
      </c>
      <c r="C15" s="32"/>
      <c r="D15" s="32">
        <v>23400</v>
      </c>
      <c r="E15" s="32"/>
      <c r="F15" s="32">
        <v>700</v>
      </c>
      <c r="G15" s="32">
        <v>150</v>
      </c>
      <c r="H15" s="37">
        <f t="shared" si="1"/>
        <v>1855.125</v>
      </c>
      <c r="I15" s="37">
        <f t="shared" si="2"/>
        <v>1920.6000000000001</v>
      </c>
      <c r="J15" s="44">
        <v>6712.8</v>
      </c>
      <c r="K15" s="32"/>
    </row>
    <row r="16" spans="1:11">
      <c r="A16" s="33" t="s">
        <v>108</v>
      </c>
      <c r="B16" s="32">
        <f t="shared" si="3"/>
        <v>34738.525000000001</v>
      </c>
      <c r="C16" s="32"/>
      <c r="D16" s="32">
        <v>23400</v>
      </c>
      <c r="E16" s="32"/>
      <c r="F16" s="32">
        <v>700</v>
      </c>
      <c r="G16" s="32">
        <v>150</v>
      </c>
      <c r="H16" s="37">
        <f t="shared" si="1"/>
        <v>1855.125</v>
      </c>
      <c r="I16" s="37">
        <f t="shared" si="2"/>
        <v>1920.6000000000001</v>
      </c>
      <c r="J16" s="44">
        <v>6712.8</v>
      </c>
      <c r="K16" s="32"/>
    </row>
    <row r="17" spans="1:11">
      <c r="A17" s="33"/>
      <c r="B17" s="32"/>
      <c r="C17" s="32"/>
      <c r="D17" s="32"/>
      <c r="E17" s="32"/>
      <c r="F17" s="32"/>
      <c r="G17" s="32"/>
      <c r="H17" s="37"/>
      <c r="I17" s="37"/>
      <c r="J17" s="44"/>
      <c r="K17" s="32"/>
    </row>
    <row r="18" spans="1:11">
      <c r="A18" s="33"/>
      <c r="B18" s="32"/>
      <c r="C18" s="32"/>
      <c r="D18" s="32"/>
      <c r="E18" s="32"/>
      <c r="F18" s="32"/>
      <c r="G18" s="32"/>
      <c r="H18" s="32"/>
      <c r="I18" s="32"/>
      <c r="J18" s="44"/>
      <c r="K18" s="32"/>
    </row>
    <row r="19" spans="1:11">
      <c r="A19" s="33"/>
      <c r="B19" s="32"/>
      <c r="C19" s="32"/>
      <c r="D19" s="32"/>
      <c r="E19" s="32"/>
      <c r="F19" s="32"/>
      <c r="G19" s="32"/>
      <c r="H19" s="32"/>
      <c r="I19" s="32"/>
      <c r="J19" s="44"/>
      <c r="K19" s="32"/>
    </row>
    <row r="20" spans="1:11">
      <c r="A20" s="33"/>
      <c r="B20" s="32"/>
      <c r="C20" s="32"/>
      <c r="D20" s="32"/>
      <c r="E20" s="32"/>
      <c r="F20" s="32"/>
      <c r="G20" s="32"/>
      <c r="H20" s="32"/>
      <c r="I20" s="32"/>
      <c r="J20" s="44"/>
      <c r="K20" s="32"/>
    </row>
    <row r="21" spans="1:11">
      <c r="A21" s="33"/>
      <c r="B21" s="32"/>
      <c r="C21" s="32"/>
      <c r="D21" s="32"/>
      <c r="E21" s="32"/>
      <c r="F21" s="32"/>
      <c r="G21" s="32"/>
      <c r="H21" s="32"/>
      <c r="I21" s="32"/>
      <c r="J21" s="44"/>
      <c r="K21" s="32"/>
    </row>
    <row r="22" spans="1:11">
      <c r="A22" s="33"/>
      <c r="B22" s="32"/>
      <c r="C22" s="32"/>
      <c r="D22" s="32"/>
      <c r="E22" s="32"/>
      <c r="F22" s="32"/>
      <c r="G22" s="32"/>
      <c r="H22" s="32"/>
      <c r="I22" s="32"/>
      <c r="J22" s="44"/>
      <c r="K22" s="32"/>
    </row>
    <row r="23" spans="1:11">
      <c r="A23" s="33"/>
      <c r="B23" s="32"/>
      <c r="C23" s="32"/>
      <c r="D23" s="32"/>
      <c r="E23" s="32"/>
      <c r="F23" s="32"/>
      <c r="G23" s="32"/>
      <c r="H23" s="32"/>
      <c r="I23" s="32"/>
      <c r="J23" s="44"/>
      <c r="K23" s="32"/>
    </row>
    <row r="24" spans="1:11">
      <c r="A24" s="33"/>
      <c r="B24" s="32"/>
      <c r="C24" s="32"/>
      <c r="D24" s="32"/>
      <c r="E24" s="32"/>
      <c r="F24" s="32"/>
      <c r="G24" s="32"/>
      <c r="H24" s="32"/>
      <c r="I24" s="32"/>
      <c r="J24" s="44"/>
      <c r="K24" s="32"/>
    </row>
    <row r="25" spans="1:11">
      <c r="A25" s="33"/>
      <c r="B25" s="32"/>
      <c r="C25" s="32"/>
      <c r="D25" s="32"/>
      <c r="E25" s="32"/>
      <c r="F25" s="32"/>
      <c r="G25" s="32"/>
      <c r="H25" s="32"/>
      <c r="I25" s="32"/>
      <c r="J25" s="44"/>
      <c r="K25" s="32"/>
    </row>
    <row r="26" spans="1:11">
      <c r="A26" s="33"/>
      <c r="B26" s="32"/>
      <c r="C26" s="32"/>
      <c r="D26" s="32"/>
      <c r="E26" s="32"/>
      <c r="F26" s="32"/>
      <c r="G26" s="32"/>
      <c r="H26" s="32"/>
      <c r="I26" s="32"/>
      <c r="J26" s="44"/>
      <c r="K26" s="32"/>
    </row>
    <row r="27" spans="1:11">
      <c r="A27" s="33"/>
      <c r="B27" s="32"/>
      <c r="C27" s="32"/>
      <c r="D27" s="32"/>
      <c r="E27" s="32"/>
      <c r="F27" s="32"/>
      <c r="G27" s="32"/>
      <c r="H27" s="32"/>
      <c r="I27" s="32"/>
      <c r="J27" s="44"/>
      <c r="K27" s="32"/>
    </row>
    <row r="28" spans="1:11">
      <c r="A28" s="33"/>
      <c r="B28" s="32"/>
      <c r="C28" s="32"/>
      <c r="D28" s="32"/>
      <c r="E28" s="32"/>
      <c r="F28" s="32"/>
      <c r="G28" s="32"/>
      <c r="H28" s="32"/>
      <c r="I28" s="32"/>
      <c r="J28" s="44"/>
      <c r="K28" s="32"/>
    </row>
    <row r="29" spans="1:11">
      <c r="A29" s="33"/>
      <c r="B29" s="2"/>
      <c r="C29" s="2"/>
      <c r="D29" s="2"/>
      <c r="E29" s="2"/>
      <c r="F29" s="2"/>
      <c r="G29" s="2"/>
      <c r="H29" s="2"/>
      <c r="I29" s="2"/>
      <c r="J29" s="16"/>
      <c r="K29" s="2"/>
    </row>
    <row r="30" spans="1:11">
      <c r="A30" s="33"/>
      <c r="B30" s="2"/>
      <c r="C30" s="2"/>
      <c r="D30" s="2"/>
      <c r="E30" s="2"/>
      <c r="F30" s="2"/>
      <c r="G30" s="2"/>
      <c r="H30" s="2"/>
      <c r="I30" s="2"/>
      <c r="J30" s="16"/>
      <c r="K30" s="2"/>
    </row>
    <row r="31" spans="1:11" ht="14.55" thickBot="1">
      <c r="A31" s="56"/>
      <c r="B31" s="15"/>
      <c r="C31" s="15"/>
      <c r="D31" s="15"/>
      <c r="E31" s="15"/>
      <c r="F31" s="15"/>
      <c r="G31" s="15"/>
      <c r="H31" s="15"/>
      <c r="I31" s="15"/>
      <c r="J31" s="17"/>
      <c r="K31" s="15"/>
    </row>
    <row r="32" spans="1:11" ht="16.149999999999999" thickBot="1">
      <c r="A32" s="19" t="s">
        <v>11</v>
      </c>
      <c r="B32" s="54">
        <f t="shared" si="3"/>
        <v>453585.82320000004</v>
      </c>
      <c r="C32" s="54">
        <f t="shared" ref="C32:K32" si="4">SUM(C5:C31)</f>
        <v>0</v>
      </c>
      <c r="D32" s="54">
        <f t="shared" si="4"/>
        <v>310776</v>
      </c>
      <c r="E32" s="54">
        <f t="shared" si="4"/>
        <v>0</v>
      </c>
      <c r="F32" s="54">
        <f t="shared" si="4"/>
        <v>10200</v>
      </c>
      <c r="G32" s="54">
        <f t="shared" si="4"/>
        <v>1800</v>
      </c>
      <c r="H32" s="54">
        <f t="shared" si="4"/>
        <v>24692.363999999998</v>
      </c>
      <c r="I32" s="54">
        <f t="shared" si="4"/>
        <v>25563.859199999999</v>
      </c>
      <c r="J32" s="54">
        <f t="shared" si="4"/>
        <v>80553.60000000002</v>
      </c>
      <c r="K32" s="54">
        <f t="shared" si="4"/>
        <v>0</v>
      </c>
    </row>
  </sheetData>
  <pageMargins left="0.7" right="0.7" top="0.75" bottom="0.75" header="0.3" footer="0.3"/>
  <pageSetup orientation="landscape" r:id="rId1"/>
  <headerFooter>
    <oddHeader>&amp;CGILCHRIST COUNTY SHERIFF'S OFFICE
ROBERT D. SCHULTZ, III, SHERIFF
&amp;"-,Bold Italic"&amp;14COMMUNICATIONS SALARIES
FY 2017-2018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49"/>
  <sheetViews>
    <sheetView view="pageLayout" topLeftCell="D25" zoomScaleNormal="100" workbookViewId="0">
      <selection activeCell="E12" sqref="E12"/>
    </sheetView>
  </sheetViews>
  <sheetFormatPr defaultColWidth="27.19921875" defaultRowHeight="14"/>
  <cols>
    <col min="2" max="2" width="26.19921875" customWidth="1"/>
  </cols>
  <sheetData>
    <row r="1" spans="1:8">
      <c r="A1" s="4"/>
      <c r="B1" s="13"/>
      <c r="C1" s="13"/>
      <c r="D1" s="4"/>
      <c r="E1" s="4"/>
      <c r="F1" s="4"/>
      <c r="G1" s="4"/>
      <c r="H1" s="4"/>
    </row>
    <row r="2" spans="1:8" ht="14.55" thickBot="1">
      <c r="A2" s="4"/>
      <c r="B2" s="4"/>
      <c r="C2" s="4"/>
      <c r="D2" s="4"/>
      <c r="E2" s="4"/>
      <c r="F2" s="4"/>
      <c r="G2" s="4"/>
      <c r="H2" s="4"/>
    </row>
    <row r="3" spans="1:8" ht="14.55" thickBot="1">
      <c r="A3" s="8" t="s">
        <v>75</v>
      </c>
      <c r="B3" s="9" t="s">
        <v>97</v>
      </c>
      <c r="C3" s="9" t="s">
        <v>98</v>
      </c>
      <c r="D3" s="10" t="s">
        <v>75</v>
      </c>
      <c r="E3" s="9" t="s">
        <v>97</v>
      </c>
      <c r="F3" s="9" t="s">
        <v>98</v>
      </c>
      <c r="G3" s="4"/>
      <c r="H3" s="4"/>
    </row>
    <row r="4" spans="1:8">
      <c r="A4" s="7" t="s">
        <v>13</v>
      </c>
      <c r="B4" s="30"/>
      <c r="C4" s="58"/>
      <c r="D4" s="5" t="s">
        <v>53</v>
      </c>
      <c r="E4" s="31"/>
      <c r="F4" s="58"/>
      <c r="G4" s="4"/>
      <c r="H4" s="4"/>
    </row>
    <row r="5" spans="1:8">
      <c r="A5" s="5" t="s">
        <v>12</v>
      </c>
      <c r="B5" s="31"/>
      <c r="C5" s="57"/>
      <c r="D5" s="5" t="s">
        <v>54</v>
      </c>
      <c r="E5" s="31"/>
      <c r="F5" s="57"/>
      <c r="G5" s="20"/>
      <c r="H5" s="4"/>
    </row>
    <row r="6" spans="1:8">
      <c r="A6" s="5" t="s">
        <v>14</v>
      </c>
      <c r="B6" s="31"/>
      <c r="C6" s="57"/>
      <c r="D6" s="5" t="s">
        <v>55</v>
      </c>
      <c r="E6" s="31"/>
      <c r="F6" s="57"/>
      <c r="G6" s="4"/>
      <c r="H6" s="4"/>
    </row>
    <row r="7" spans="1:8">
      <c r="A7" s="5" t="s">
        <v>15</v>
      </c>
      <c r="B7" s="31"/>
      <c r="C7" s="57"/>
      <c r="D7" s="5" t="s">
        <v>56</v>
      </c>
      <c r="E7" s="31"/>
      <c r="F7" s="57"/>
      <c r="G7" s="4"/>
      <c r="H7" s="4"/>
    </row>
    <row r="8" spans="1:8">
      <c r="A8" s="5" t="s">
        <v>17</v>
      </c>
      <c r="B8" s="31"/>
      <c r="C8" s="57"/>
      <c r="D8" s="5" t="s">
        <v>57</v>
      </c>
      <c r="E8" s="31"/>
      <c r="F8" s="57"/>
      <c r="G8" s="4"/>
      <c r="H8" s="4"/>
    </row>
    <row r="9" spans="1:8">
      <c r="A9" s="5" t="s">
        <v>18</v>
      </c>
      <c r="B9" s="31"/>
      <c r="C9" s="57"/>
      <c r="D9" s="5" t="s">
        <v>58</v>
      </c>
      <c r="E9" s="31"/>
      <c r="F9" s="57"/>
      <c r="G9" s="4"/>
      <c r="H9" s="4"/>
    </row>
    <row r="10" spans="1:8">
      <c r="A10" s="5" t="s">
        <v>19</v>
      </c>
      <c r="B10" s="31">
        <v>17000</v>
      </c>
      <c r="C10" s="57">
        <v>17000</v>
      </c>
      <c r="D10" s="5" t="s">
        <v>59</v>
      </c>
      <c r="E10" s="31"/>
      <c r="F10" s="57"/>
      <c r="G10" s="4"/>
      <c r="H10" s="4"/>
    </row>
    <row r="11" spans="1:8">
      <c r="A11" s="5" t="s">
        <v>20</v>
      </c>
      <c r="B11" s="31"/>
      <c r="C11" s="57"/>
      <c r="D11" s="5" t="s">
        <v>60</v>
      </c>
      <c r="E11" s="31">
        <v>2000</v>
      </c>
      <c r="F11" s="57">
        <v>2000</v>
      </c>
      <c r="G11" s="4"/>
      <c r="H11" s="4"/>
    </row>
    <row r="12" spans="1:8">
      <c r="A12" s="5" t="s">
        <v>21</v>
      </c>
      <c r="B12" s="31"/>
      <c r="C12" s="57"/>
      <c r="D12" s="5" t="s">
        <v>61</v>
      </c>
      <c r="E12" s="31">
        <v>3000</v>
      </c>
      <c r="F12" s="57">
        <v>3000</v>
      </c>
      <c r="G12" s="4"/>
      <c r="H12" s="4"/>
    </row>
    <row r="13" spans="1:8">
      <c r="A13" s="5" t="s">
        <v>22</v>
      </c>
      <c r="B13" s="31">
        <v>1500</v>
      </c>
      <c r="C13" s="57">
        <v>1500</v>
      </c>
      <c r="D13" s="5" t="s">
        <v>62</v>
      </c>
      <c r="E13" s="31"/>
      <c r="F13" s="57"/>
      <c r="G13" s="4"/>
      <c r="H13" s="4"/>
    </row>
    <row r="14" spans="1:8">
      <c r="A14" s="5" t="s">
        <v>23</v>
      </c>
      <c r="B14" s="31"/>
      <c r="C14" s="57"/>
      <c r="D14" s="5" t="s">
        <v>63</v>
      </c>
      <c r="E14" s="31"/>
      <c r="F14" s="57"/>
      <c r="G14" s="4"/>
      <c r="H14" s="4"/>
    </row>
    <row r="15" spans="1:8">
      <c r="A15" s="5" t="s">
        <v>24</v>
      </c>
      <c r="B15" s="31"/>
      <c r="C15" s="57"/>
      <c r="D15" s="5" t="s">
        <v>64</v>
      </c>
      <c r="E15" s="31"/>
      <c r="F15" s="57"/>
      <c r="G15" s="4"/>
      <c r="H15" s="4"/>
    </row>
    <row r="16" spans="1:8">
      <c r="A16" s="5" t="s">
        <v>88</v>
      </c>
      <c r="B16" s="31"/>
      <c r="C16" s="57"/>
      <c r="D16" s="5" t="s">
        <v>65</v>
      </c>
      <c r="E16" s="31"/>
      <c r="F16" s="57"/>
      <c r="G16" s="4"/>
      <c r="H16" s="4"/>
    </row>
    <row r="17" spans="1:8">
      <c r="A17" s="5" t="s">
        <v>26</v>
      </c>
      <c r="B17" s="31">
        <v>1200</v>
      </c>
      <c r="C17" s="57">
        <v>1200</v>
      </c>
      <c r="D17" s="5" t="s">
        <v>66</v>
      </c>
      <c r="E17" s="31"/>
      <c r="F17" s="57"/>
      <c r="G17" s="4"/>
      <c r="H17" s="4"/>
    </row>
    <row r="18" spans="1:8">
      <c r="A18" s="5" t="s">
        <v>27</v>
      </c>
      <c r="B18" s="31"/>
      <c r="C18" s="57"/>
      <c r="D18" s="5" t="s">
        <v>67</v>
      </c>
      <c r="E18" s="31"/>
      <c r="F18" s="57"/>
      <c r="G18" s="4"/>
      <c r="H18" s="4"/>
    </row>
    <row r="19" spans="1:8">
      <c r="A19" s="5" t="s">
        <v>28</v>
      </c>
      <c r="B19" s="31"/>
      <c r="C19" s="57"/>
      <c r="D19" s="5" t="s">
        <v>68</v>
      </c>
      <c r="E19" s="31"/>
      <c r="F19" s="57"/>
      <c r="G19" s="4"/>
      <c r="H19" s="4"/>
    </row>
    <row r="20" spans="1:8">
      <c r="A20" s="5" t="s">
        <v>29</v>
      </c>
      <c r="B20" s="31"/>
      <c r="C20" s="57"/>
      <c r="D20" s="5" t="s">
        <v>69</v>
      </c>
      <c r="E20" s="31"/>
      <c r="F20" s="57"/>
      <c r="G20" s="4"/>
      <c r="H20" s="4"/>
    </row>
    <row r="21" spans="1:8">
      <c r="A21" s="5" t="s">
        <v>30</v>
      </c>
      <c r="B21" s="31"/>
      <c r="C21" s="57"/>
      <c r="D21" s="5" t="s">
        <v>70</v>
      </c>
      <c r="E21" s="31"/>
      <c r="F21" s="57"/>
      <c r="G21" s="4"/>
      <c r="H21" s="4"/>
    </row>
    <row r="22" spans="1:8">
      <c r="A22" s="5" t="s">
        <v>31</v>
      </c>
      <c r="B22" s="31"/>
      <c r="C22" s="57"/>
      <c r="D22" s="5" t="s">
        <v>71</v>
      </c>
      <c r="E22" s="31"/>
      <c r="F22" s="57"/>
      <c r="G22" s="4"/>
      <c r="H22" s="4"/>
    </row>
    <row r="23" spans="1:8">
      <c r="A23" s="5" t="s">
        <v>32</v>
      </c>
      <c r="B23" s="31"/>
      <c r="C23" s="57"/>
      <c r="D23" s="5"/>
      <c r="E23" s="31"/>
      <c r="F23" s="57"/>
      <c r="G23" s="4"/>
      <c r="H23" s="4"/>
    </row>
    <row r="24" spans="1:8">
      <c r="A24" s="5" t="s">
        <v>33</v>
      </c>
      <c r="B24" s="31"/>
      <c r="C24" s="57"/>
      <c r="D24" s="5"/>
      <c r="E24" s="31"/>
      <c r="F24" s="57"/>
      <c r="G24" s="4"/>
      <c r="H24" s="4"/>
    </row>
    <row r="25" spans="1:8">
      <c r="A25" s="5" t="s">
        <v>34</v>
      </c>
      <c r="B25" s="31"/>
      <c r="C25" s="57"/>
      <c r="D25" s="5"/>
      <c r="E25" s="31"/>
      <c r="F25" s="57"/>
      <c r="G25" s="4"/>
      <c r="H25" s="4"/>
    </row>
    <row r="26" spans="1:8">
      <c r="A26" s="5" t="s">
        <v>35</v>
      </c>
      <c r="B26" s="31">
        <v>2500</v>
      </c>
      <c r="C26" s="57">
        <v>2500</v>
      </c>
      <c r="D26" s="5"/>
      <c r="E26" s="31"/>
      <c r="F26" s="57"/>
      <c r="G26" s="4"/>
      <c r="H26" s="4"/>
    </row>
    <row r="27" spans="1:8">
      <c r="A27" s="5" t="s">
        <v>36</v>
      </c>
      <c r="B27" s="31"/>
      <c r="C27" s="57"/>
      <c r="D27" s="5"/>
      <c r="E27" s="31"/>
      <c r="F27" s="57"/>
      <c r="G27" s="4"/>
      <c r="H27" s="4"/>
    </row>
    <row r="28" spans="1:8">
      <c r="A28" s="5" t="s">
        <v>37</v>
      </c>
      <c r="B28" s="31"/>
      <c r="C28" s="57"/>
      <c r="D28" s="5"/>
      <c r="E28" s="31"/>
      <c r="F28" s="57"/>
      <c r="G28" s="4"/>
      <c r="H28" s="4"/>
    </row>
    <row r="29" spans="1:8">
      <c r="A29" s="5" t="s">
        <v>38</v>
      </c>
      <c r="B29" s="31">
        <v>1000</v>
      </c>
      <c r="C29" s="57">
        <v>1000</v>
      </c>
      <c r="D29" s="5"/>
      <c r="E29" s="31"/>
      <c r="F29" s="57"/>
      <c r="G29" s="4"/>
      <c r="H29" s="4"/>
    </row>
    <row r="30" spans="1:8">
      <c r="A30" s="5" t="s">
        <v>39</v>
      </c>
      <c r="B30" s="31"/>
      <c r="C30" s="57"/>
      <c r="D30" s="5"/>
      <c r="E30" s="31"/>
      <c r="F30" s="57"/>
      <c r="G30" s="4"/>
      <c r="H30" s="4"/>
    </row>
    <row r="31" spans="1:8">
      <c r="A31" s="5" t="s">
        <v>40</v>
      </c>
      <c r="B31" s="31"/>
      <c r="C31" s="57"/>
      <c r="D31" s="5"/>
      <c r="E31" s="31"/>
      <c r="F31" s="57"/>
      <c r="G31" s="4"/>
      <c r="H31" s="4"/>
    </row>
    <row r="32" spans="1:8">
      <c r="A32" s="5" t="s">
        <v>41</v>
      </c>
      <c r="B32" s="31">
        <v>500</v>
      </c>
      <c r="C32" s="57">
        <v>500</v>
      </c>
      <c r="D32" s="5"/>
      <c r="E32" s="31"/>
      <c r="F32" s="57"/>
      <c r="G32" s="4"/>
      <c r="H32" s="4"/>
    </row>
    <row r="33" spans="1:8">
      <c r="A33" s="5" t="s">
        <v>42</v>
      </c>
      <c r="B33" s="31"/>
      <c r="C33" s="57"/>
      <c r="D33" s="5"/>
      <c r="E33" s="31"/>
      <c r="F33" s="57"/>
      <c r="G33" s="4"/>
      <c r="H33" s="4"/>
    </row>
    <row r="34" spans="1:8">
      <c r="A34" s="5" t="s">
        <v>43</v>
      </c>
      <c r="B34" s="31"/>
      <c r="C34" s="57"/>
      <c r="D34" s="5"/>
      <c r="E34" s="31"/>
      <c r="F34" s="57"/>
      <c r="G34" s="4"/>
      <c r="H34" s="4"/>
    </row>
    <row r="35" spans="1:8">
      <c r="A35" s="5" t="s">
        <v>44</v>
      </c>
      <c r="B35" s="31"/>
      <c r="C35" s="57"/>
      <c r="D35" s="5"/>
      <c r="E35" s="31"/>
      <c r="F35" s="57"/>
      <c r="G35" s="4"/>
      <c r="H35" s="4"/>
    </row>
    <row r="36" spans="1:8">
      <c r="A36" s="5" t="s">
        <v>45</v>
      </c>
      <c r="B36" s="31"/>
      <c r="C36" s="57"/>
      <c r="D36" s="5"/>
      <c r="E36" s="31"/>
      <c r="F36" s="57"/>
      <c r="G36" s="4"/>
      <c r="H36" s="4"/>
    </row>
    <row r="37" spans="1:8">
      <c r="A37" s="5" t="s">
        <v>46</v>
      </c>
      <c r="B37" s="31"/>
      <c r="C37" s="57"/>
      <c r="D37" s="5"/>
      <c r="E37" s="31"/>
      <c r="F37" s="57"/>
      <c r="G37" s="4"/>
      <c r="H37" s="4"/>
    </row>
    <row r="38" spans="1:8">
      <c r="A38" s="5" t="s">
        <v>47</v>
      </c>
      <c r="B38" s="31"/>
      <c r="C38" s="57"/>
      <c r="D38" s="5"/>
      <c r="E38" s="31"/>
      <c r="F38" s="57"/>
      <c r="G38" s="4"/>
      <c r="H38" s="4"/>
    </row>
    <row r="39" spans="1:8">
      <c r="A39" s="5" t="s">
        <v>48</v>
      </c>
      <c r="B39" s="31"/>
      <c r="C39" s="57"/>
      <c r="D39" s="5"/>
      <c r="E39" s="31"/>
      <c r="F39" s="57"/>
      <c r="G39" s="4"/>
      <c r="H39" s="4"/>
    </row>
    <row r="40" spans="1:8">
      <c r="A40" s="5" t="s">
        <v>49</v>
      </c>
      <c r="B40" s="31"/>
      <c r="C40" s="57"/>
      <c r="D40" s="5"/>
      <c r="E40" s="31"/>
      <c r="F40" s="57"/>
      <c r="G40" s="4"/>
      <c r="H40" s="4"/>
    </row>
    <row r="41" spans="1:8">
      <c r="A41" s="5" t="s">
        <v>50</v>
      </c>
      <c r="B41" s="31"/>
      <c r="C41" s="57"/>
      <c r="D41" s="5"/>
      <c r="E41" s="31"/>
      <c r="F41" s="57"/>
      <c r="G41" s="4"/>
      <c r="H41" s="4"/>
    </row>
    <row r="42" spans="1:8">
      <c r="A42" s="5" t="s">
        <v>51</v>
      </c>
      <c r="B42" s="31">
        <v>2500</v>
      </c>
      <c r="C42" s="57">
        <v>2500</v>
      </c>
      <c r="D42" s="5"/>
      <c r="E42" s="31"/>
      <c r="F42" s="57"/>
      <c r="G42" s="4"/>
      <c r="H42" s="4"/>
    </row>
    <row r="43" spans="1:8">
      <c r="A43" s="5" t="s">
        <v>52</v>
      </c>
      <c r="B43" s="31"/>
      <c r="C43" s="57"/>
      <c r="D43" s="5"/>
      <c r="E43" s="31"/>
      <c r="F43" s="57"/>
      <c r="G43" s="4"/>
      <c r="H43" s="4"/>
    </row>
    <row r="44" spans="1:8">
      <c r="A44" s="5"/>
      <c r="B44" s="31"/>
      <c r="C44" s="57"/>
      <c r="D44" s="11" t="s">
        <v>72</v>
      </c>
      <c r="E44" s="31">
        <f>SUM(E4:E43)</f>
        <v>5000</v>
      </c>
      <c r="F44" s="57">
        <f>SUM(F4:F43)</f>
        <v>5000</v>
      </c>
      <c r="G44" s="4"/>
      <c r="H44" s="4"/>
    </row>
    <row r="45" spans="1:8">
      <c r="A45" s="5"/>
      <c r="B45" s="31"/>
      <c r="C45" s="57"/>
      <c r="D45" s="5"/>
      <c r="E45" s="31"/>
      <c r="F45" s="57"/>
      <c r="G45" s="4"/>
      <c r="H45" s="4"/>
    </row>
    <row r="46" spans="1:8">
      <c r="A46" s="11" t="s">
        <v>72</v>
      </c>
      <c r="B46" s="31">
        <f>SUM(B4:B45)</f>
        <v>26200</v>
      </c>
      <c r="C46" s="57">
        <f>SUM(C4:C45)</f>
        <v>26200</v>
      </c>
      <c r="D46" s="12" t="s">
        <v>73</v>
      </c>
      <c r="E46" s="31">
        <f>+B46+E44</f>
        <v>31200</v>
      </c>
      <c r="F46" s="57">
        <f>+C46+F44</f>
        <v>31200</v>
      </c>
      <c r="G46" s="4"/>
      <c r="H46" s="4"/>
    </row>
    <row r="47" spans="1:8">
      <c r="A47" s="5"/>
      <c r="B47" s="2"/>
      <c r="C47" s="2"/>
      <c r="D47" s="2"/>
      <c r="E47" s="2"/>
      <c r="F47" s="2"/>
      <c r="G47" s="4"/>
      <c r="H47" s="4"/>
    </row>
    <row r="48" spans="1:8">
      <c r="G48" s="4"/>
      <c r="H48" s="4"/>
    </row>
    <row r="49" spans="7:8">
      <c r="G49" s="4"/>
      <c r="H49" s="4"/>
    </row>
  </sheetData>
  <pageMargins left="0.7" right="0.7" top="0.75" bottom="0.75" header="0.3" footer="0.3"/>
  <pageSetup orientation="portrait" r:id="rId1"/>
  <headerFooter>
    <oddHeader>&amp;CGILCHRIST COUNTY SHERIFF'S OFFICE
ROBERT D. SCHULTZ, III, SHERIFF
&amp;"-,Bold"&amp;12COMMUNICATIONS OPERATING EXPENSES
FY 2017-2018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3:K32"/>
  <sheetViews>
    <sheetView view="pageLayout" topLeftCell="A7" zoomScaleNormal="100" workbookViewId="0">
      <selection activeCell="D9" sqref="D9"/>
    </sheetView>
  </sheetViews>
  <sheetFormatPr defaultRowHeight="14"/>
  <cols>
    <col min="1" max="1" width="8.796875" customWidth="1"/>
    <col min="2" max="2" width="12.09765625" customWidth="1"/>
    <col min="3" max="3" width="11.69921875" customWidth="1"/>
    <col min="4" max="4" width="12.296875" customWidth="1"/>
    <col min="5" max="5" width="11.19921875" customWidth="1"/>
    <col min="6" max="6" width="10.8984375" customWidth="1"/>
    <col min="7" max="7" width="10.296875" customWidth="1"/>
    <col min="8" max="8" width="11.296875" customWidth="1"/>
    <col min="9" max="9" width="11.796875" customWidth="1"/>
    <col min="10" max="10" width="11.19921875" customWidth="1"/>
    <col min="11" max="11" width="10.69921875" customWidth="1"/>
  </cols>
  <sheetData>
    <row r="3" spans="1:11" ht="14.55" thickBot="1"/>
    <row r="4" spans="1:11" ht="40.8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9</v>
      </c>
      <c r="K4" s="1" t="s">
        <v>10</v>
      </c>
    </row>
    <row r="5" spans="1:11">
      <c r="A5" s="43">
        <v>232</v>
      </c>
      <c r="B5" s="32">
        <f t="shared" ref="B5" si="0">SUM(D5+E5+F5+G5+H5+I5+J5)</f>
        <v>49198.958400000003</v>
      </c>
      <c r="C5" s="34"/>
      <c r="D5" s="34">
        <v>31212</v>
      </c>
      <c r="E5" s="34"/>
      <c r="F5" s="34">
        <v>1000</v>
      </c>
      <c r="G5" s="34">
        <v>240</v>
      </c>
      <c r="H5" s="37">
        <f t="shared" ref="H5:H8" si="1">SUM(D5+E5+F5+G5)*0.0765</f>
        <v>2482.578</v>
      </c>
      <c r="I5" s="37">
        <f>SUM(D5+F5+G5)*0.2327</f>
        <v>7551.5803999999998</v>
      </c>
      <c r="J5" s="44">
        <v>6712.8</v>
      </c>
      <c r="K5" s="34"/>
    </row>
    <row r="6" spans="1:11">
      <c r="A6" s="33">
        <v>263</v>
      </c>
      <c r="B6" s="32">
        <f>SUM(D6+E6+F6+G6+H6+I6+J6)</f>
        <v>51555.518400000001</v>
      </c>
      <c r="C6" s="32"/>
      <c r="D6" s="32">
        <v>33252</v>
      </c>
      <c r="E6" s="32"/>
      <c r="F6" s="32">
        <v>1000</v>
      </c>
      <c r="G6" s="32"/>
      <c r="H6" s="37">
        <f t="shared" si="1"/>
        <v>2620.2779999999998</v>
      </c>
      <c r="I6" s="37">
        <f>SUM(D6+F6+G6)*0.2327</f>
        <v>7970.4403999999995</v>
      </c>
      <c r="J6" s="44">
        <v>6712.8</v>
      </c>
      <c r="K6" s="32"/>
    </row>
    <row r="7" spans="1:11">
      <c r="A7" s="33">
        <v>270</v>
      </c>
      <c r="B7" s="32">
        <f t="shared" ref="B7:B32" si="2">SUM(D7+E7+F7+G7+H7+I7+J7)</f>
        <v>48884.750400000004</v>
      </c>
      <c r="C7" s="32"/>
      <c r="D7" s="32">
        <v>31212</v>
      </c>
      <c r="E7" s="32"/>
      <c r="F7" s="32">
        <v>1000</v>
      </c>
      <c r="G7" s="32"/>
      <c r="H7" s="37">
        <f t="shared" si="1"/>
        <v>2464.2179999999998</v>
      </c>
      <c r="I7" s="37">
        <f>SUM(D7+F7+G7)*0.2327</f>
        <v>7495.7323999999999</v>
      </c>
      <c r="J7" s="44">
        <v>6712.8</v>
      </c>
      <c r="K7" s="32"/>
    </row>
    <row r="8" spans="1:11">
      <c r="A8" s="33">
        <v>279</v>
      </c>
      <c r="B8" s="32">
        <f t="shared" si="2"/>
        <v>48884.750400000004</v>
      </c>
      <c r="C8" s="32"/>
      <c r="D8" s="32">
        <v>31212</v>
      </c>
      <c r="E8" s="32"/>
      <c r="F8" s="32">
        <v>1000</v>
      </c>
      <c r="G8" s="32"/>
      <c r="H8" s="37">
        <f t="shared" si="1"/>
        <v>2464.2179999999998</v>
      </c>
      <c r="I8" s="37">
        <f>SUM(D8+F8+G8)*0.2327</f>
        <v>7495.7323999999999</v>
      </c>
      <c r="J8" s="44">
        <v>6712.8</v>
      </c>
      <c r="K8" s="32"/>
    </row>
    <row r="9" spans="1:11">
      <c r="A9" s="33"/>
      <c r="B9" s="32"/>
      <c r="C9" s="32"/>
      <c r="D9" s="32"/>
      <c r="E9" s="32"/>
      <c r="F9" s="32"/>
      <c r="G9" s="32"/>
      <c r="H9" s="37"/>
      <c r="I9" s="37"/>
      <c r="J9" s="44"/>
      <c r="K9" s="32"/>
    </row>
    <row r="10" spans="1:11">
      <c r="A10" s="33"/>
      <c r="B10" s="32"/>
      <c r="C10" s="32"/>
      <c r="D10" s="32"/>
      <c r="E10" s="32"/>
      <c r="F10" s="32"/>
      <c r="G10" s="32"/>
      <c r="H10" s="37"/>
      <c r="I10" s="37"/>
      <c r="J10" s="44"/>
      <c r="K10" s="32"/>
    </row>
    <row r="11" spans="1:11">
      <c r="A11" s="33"/>
      <c r="B11" s="32"/>
      <c r="C11" s="32"/>
      <c r="D11" s="32"/>
      <c r="E11" s="32"/>
      <c r="F11" s="32"/>
      <c r="G11" s="32"/>
      <c r="H11" s="37"/>
      <c r="I11" s="37"/>
      <c r="J11" s="44"/>
      <c r="K11" s="32"/>
    </row>
    <row r="12" spans="1:11">
      <c r="A12" s="33"/>
      <c r="B12" s="32"/>
      <c r="C12" s="32"/>
      <c r="D12" s="32"/>
      <c r="E12" s="32"/>
      <c r="F12" s="32"/>
      <c r="G12" s="32"/>
      <c r="H12" s="37"/>
      <c r="I12" s="37"/>
      <c r="J12" s="44"/>
      <c r="K12" s="32"/>
    </row>
    <row r="13" spans="1:11">
      <c r="A13" s="33"/>
      <c r="B13" s="32"/>
      <c r="C13" s="32"/>
      <c r="D13" s="32"/>
      <c r="E13" s="32"/>
      <c r="F13" s="32"/>
      <c r="G13" s="32"/>
      <c r="H13" s="37"/>
      <c r="I13" s="37"/>
      <c r="J13" s="44"/>
      <c r="K13" s="32"/>
    </row>
    <row r="14" spans="1:11">
      <c r="A14" s="33"/>
      <c r="B14" s="32"/>
      <c r="C14" s="32"/>
      <c r="D14" s="32"/>
      <c r="E14" s="32"/>
      <c r="F14" s="32"/>
      <c r="G14" s="32"/>
      <c r="H14" s="32"/>
      <c r="I14" s="32"/>
      <c r="J14" s="44"/>
      <c r="K14" s="32"/>
    </row>
    <row r="15" spans="1:11">
      <c r="A15" s="33"/>
      <c r="B15" s="32"/>
      <c r="C15" s="32"/>
      <c r="D15" s="32"/>
      <c r="E15" s="32"/>
      <c r="F15" s="32"/>
      <c r="G15" s="32"/>
      <c r="H15" s="32"/>
      <c r="I15" s="32"/>
      <c r="J15" s="44"/>
      <c r="K15" s="32"/>
    </row>
    <row r="16" spans="1:11">
      <c r="A16" s="33"/>
      <c r="B16" s="32"/>
      <c r="C16" s="32"/>
      <c r="D16" s="32"/>
      <c r="E16" s="32"/>
      <c r="F16" s="32"/>
      <c r="G16" s="32"/>
      <c r="H16" s="32"/>
      <c r="I16" s="32"/>
      <c r="J16" s="44"/>
      <c r="K16" s="32"/>
    </row>
    <row r="17" spans="1:11">
      <c r="A17" s="33"/>
      <c r="B17" s="32"/>
      <c r="C17" s="32"/>
      <c r="D17" s="32"/>
      <c r="E17" s="32"/>
      <c r="F17" s="32"/>
      <c r="G17" s="32"/>
      <c r="H17" s="32"/>
      <c r="I17" s="32"/>
      <c r="J17" s="44"/>
      <c r="K17" s="32"/>
    </row>
    <row r="18" spans="1:11">
      <c r="A18" s="33"/>
      <c r="B18" s="32"/>
      <c r="C18" s="32"/>
      <c r="D18" s="32"/>
      <c r="E18" s="32"/>
      <c r="F18" s="32"/>
      <c r="G18" s="32"/>
      <c r="H18" s="32"/>
      <c r="I18" s="32"/>
      <c r="J18" s="44"/>
      <c r="K18" s="32"/>
    </row>
    <row r="19" spans="1:11">
      <c r="A19" s="33"/>
      <c r="B19" s="32"/>
      <c r="C19" s="32"/>
      <c r="D19" s="32"/>
      <c r="E19" s="32"/>
      <c r="F19" s="32"/>
      <c r="G19" s="32"/>
      <c r="H19" s="32"/>
      <c r="I19" s="32"/>
      <c r="J19" s="44"/>
      <c r="K19" s="32"/>
    </row>
    <row r="20" spans="1:11">
      <c r="A20" s="33"/>
      <c r="B20" s="32"/>
      <c r="C20" s="32"/>
      <c r="D20" s="32"/>
      <c r="E20" s="32"/>
      <c r="F20" s="32"/>
      <c r="G20" s="32"/>
      <c r="H20" s="32"/>
      <c r="I20" s="32"/>
      <c r="J20" s="44"/>
      <c r="K20" s="32"/>
    </row>
    <row r="21" spans="1:11">
      <c r="A21" s="33"/>
      <c r="B21" s="2"/>
      <c r="C21" s="2"/>
      <c r="D21" s="2"/>
      <c r="E21" s="2"/>
      <c r="F21" s="2"/>
      <c r="G21" s="2"/>
      <c r="H21" s="2"/>
      <c r="I21" s="2"/>
      <c r="J21" s="16"/>
      <c r="K21" s="2"/>
    </row>
    <row r="22" spans="1:11">
      <c r="A22" s="33"/>
      <c r="B22" s="2"/>
      <c r="C22" s="2"/>
      <c r="D22" s="2"/>
      <c r="E22" s="2"/>
      <c r="F22" s="2"/>
      <c r="G22" s="2"/>
      <c r="H22" s="2"/>
      <c r="I22" s="2"/>
      <c r="J22" s="16"/>
      <c r="K22" s="2"/>
    </row>
    <row r="23" spans="1:11">
      <c r="A23" s="33"/>
      <c r="B23" s="2"/>
      <c r="C23" s="2"/>
      <c r="D23" s="2"/>
      <c r="E23" s="2"/>
      <c r="F23" s="2"/>
      <c r="G23" s="2"/>
      <c r="H23" s="2"/>
      <c r="I23" s="2"/>
      <c r="J23" s="16"/>
      <c r="K23" s="2"/>
    </row>
    <row r="24" spans="1:11">
      <c r="A24" s="33"/>
      <c r="B24" s="2"/>
      <c r="C24" s="2"/>
      <c r="D24" s="2"/>
      <c r="E24" s="2"/>
      <c r="F24" s="2"/>
      <c r="G24" s="2"/>
      <c r="H24" s="2"/>
      <c r="I24" s="2"/>
      <c r="J24" s="16"/>
      <c r="K24" s="2"/>
    </row>
    <row r="25" spans="1:11">
      <c r="A25" s="33"/>
      <c r="B25" s="2"/>
      <c r="C25" s="2"/>
      <c r="D25" s="2"/>
      <c r="E25" s="2"/>
      <c r="F25" s="2"/>
      <c r="G25" s="2"/>
      <c r="H25" s="2"/>
      <c r="I25" s="2"/>
      <c r="J25" s="16"/>
      <c r="K25" s="2"/>
    </row>
    <row r="26" spans="1:11">
      <c r="A26" s="33"/>
      <c r="B26" s="2"/>
      <c r="C26" s="2"/>
      <c r="D26" s="2"/>
      <c r="E26" s="2"/>
      <c r="F26" s="2"/>
      <c r="G26" s="2"/>
      <c r="H26" s="2"/>
      <c r="I26" s="2"/>
      <c r="J26" s="16"/>
      <c r="K26" s="2"/>
    </row>
    <row r="27" spans="1:11">
      <c r="A27" s="33"/>
      <c r="B27" s="2"/>
      <c r="C27" s="2"/>
      <c r="D27" s="2"/>
      <c r="E27" s="2"/>
      <c r="F27" s="2"/>
      <c r="G27" s="2"/>
      <c r="H27" s="2"/>
      <c r="I27" s="2"/>
      <c r="J27" s="16"/>
      <c r="K27" s="2"/>
    </row>
    <row r="28" spans="1:11">
      <c r="A28" s="33"/>
      <c r="B28" s="2"/>
      <c r="C28" s="2"/>
      <c r="D28" s="2"/>
      <c r="E28" s="2"/>
      <c r="F28" s="2"/>
      <c r="G28" s="2"/>
      <c r="H28" s="2"/>
      <c r="I28" s="2"/>
      <c r="J28" s="16"/>
      <c r="K28" s="2"/>
    </row>
    <row r="29" spans="1:11">
      <c r="A29" s="33"/>
      <c r="B29" s="2"/>
      <c r="C29" s="2"/>
      <c r="D29" s="2"/>
      <c r="E29" s="2"/>
      <c r="F29" s="2"/>
      <c r="G29" s="2"/>
      <c r="H29" s="2"/>
      <c r="I29" s="2"/>
      <c r="J29" s="16"/>
      <c r="K29" s="2"/>
    </row>
    <row r="30" spans="1:11">
      <c r="A30" s="33"/>
      <c r="B30" s="2"/>
      <c r="C30" s="2"/>
      <c r="D30" s="2"/>
      <c r="E30" s="2"/>
      <c r="F30" s="2"/>
      <c r="G30" s="2"/>
      <c r="H30" s="2"/>
      <c r="I30" s="2"/>
      <c r="J30" s="16"/>
      <c r="K30" s="2"/>
    </row>
    <row r="31" spans="1:11" ht="14.55" thickBot="1">
      <c r="A31" s="56"/>
      <c r="B31" s="15"/>
      <c r="C31" s="15"/>
      <c r="D31" s="15"/>
      <c r="E31" s="15"/>
      <c r="F31" s="15"/>
      <c r="G31" s="15"/>
      <c r="H31" s="15"/>
      <c r="I31" s="15"/>
      <c r="J31" s="17"/>
      <c r="K31" s="15"/>
    </row>
    <row r="32" spans="1:11" ht="16.149999999999999" thickBot="1">
      <c r="A32" s="19" t="s">
        <v>11</v>
      </c>
      <c r="B32" s="54">
        <f t="shared" si="2"/>
        <v>198523.97759999998</v>
      </c>
      <c r="C32" s="54">
        <f t="shared" ref="C32:K32" si="3">SUM(C5:C31)</f>
        <v>0</v>
      </c>
      <c r="D32" s="54">
        <f t="shared" si="3"/>
        <v>126888</v>
      </c>
      <c r="E32" s="54">
        <f t="shared" si="3"/>
        <v>0</v>
      </c>
      <c r="F32" s="54">
        <f t="shared" si="3"/>
        <v>4000</v>
      </c>
      <c r="G32" s="54">
        <f t="shared" si="3"/>
        <v>240</v>
      </c>
      <c r="H32" s="54">
        <f t="shared" si="3"/>
        <v>10031.291999999999</v>
      </c>
      <c r="I32" s="54">
        <f t="shared" si="3"/>
        <v>30513.4856</v>
      </c>
      <c r="J32" s="54">
        <f t="shared" si="3"/>
        <v>26851.200000000001</v>
      </c>
      <c r="K32" s="54">
        <f t="shared" si="3"/>
        <v>0</v>
      </c>
    </row>
  </sheetData>
  <pageMargins left="0.7" right="0.7" top="0.75" bottom="0.75" header="0.3" footer="0.3"/>
  <pageSetup orientation="landscape" r:id="rId1"/>
  <headerFooter>
    <oddHeader>&amp;CGILCHRIST COUNTY SHERIFF'S OFFICE
ROBERT D. SCHULTZ, III, SHERIFF
&amp;"-,Bold"&amp;14JUDICIAL SALARIES
FY 2017-2018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view="pageLayout" topLeftCell="D25" zoomScaleNormal="100" workbookViewId="0">
      <selection activeCell="E13" sqref="E13"/>
    </sheetView>
  </sheetViews>
  <sheetFormatPr defaultColWidth="27.19921875" defaultRowHeight="14"/>
  <cols>
    <col min="2" max="2" width="26.19921875" customWidth="1"/>
  </cols>
  <sheetData>
    <row r="1" spans="1:8">
      <c r="A1" s="4"/>
      <c r="B1" s="13"/>
      <c r="C1" s="13"/>
      <c r="D1" s="4"/>
      <c r="E1" s="4"/>
      <c r="F1" s="4"/>
      <c r="G1" s="4"/>
      <c r="H1" s="4"/>
    </row>
    <row r="2" spans="1:8" ht="14.55" thickBot="1">
      <c r="A2" s="4"/>
      <c r="B2" s="4"/>
      <c r="C2" s="4"/>
      <c r="D2" s="4"/>
      <c r="E2" s="4"/>
      <c r="F2" s="4"/>
      <c r="G2" s="4"/>
      <c r="H2" s="4"/>
    </row>
    <row r="3" spans="1:8" ht="14.55" thickBot="1">
      <c r="A3" s="8" t="s">
        <v>76</v>
      </c>
      <c r="B3" s="9" t="s">
        <v>97</v>
      </c>
      <c r="C3" s="9" t="s">
        <v>98</v>
      </c>
      <c r="D3" s="10" t="s">
        <v>76</v>
      </c>
      <c r="E3" s="9" t="s">
        <v>97</v>
      </c>
      <c r="F3" s="9" t="s">
        <v>98</v>
      </c>
      <c r="G3" s="4"/>
      <c r="H3" s="4"/>
    </row>
    <row r="4" spans="1:8">
      <c r="A4" s="7" t="s">
        <v>13</v>
      </c>
      <c r="B4" s="30"/>
      <c r="C4" s="30"/>
      <c r="D4" s="5" t="s">
        <v>53</v>
      </c>
      <c r="E4" s="31">
        <v>1075</v>
      </c>
      <c r="F4" s="58">
        <v>1075</v>
      </c>
      <c r="G4" s="4"/>
      <c r="H4" s="4"/>
    </row>
    <row r="5" spans="1:8">
      <c r="A5" s="5" t="s">
        <v>12</v>
      </c>
      <c r="B5" s="31"/>
      <c r="C5" s="31"/>
      <c r="D5" s="5" t="s">
        <v>54</v>
      </c>
      <c r="E5" s="31"/>
      <c r="F5" s="57"/>
      <c r="G5" s="20"/>
      <c r="H5" s="4"/>
    </row>
    <row r="6" spans="1:8">
      <c r="A6" s="5" t="s">
        <v>14</v>
      </c>
      <c r="B6" s="31"/>
      <c r="C6" s="31"/>
      <c r="D6" s="5" t="s">
        <v>55</v>
      </c>
      <c r="E6" s="31"/>
      <c r="F6" s="57"/>
      <c r="G6" s="4"/>
      <c r="H6" s="4"/>
    </row>
    <row r="7" spans="1:8">
      <c r="A7" s="5" t="s">
        <v>15</v>
      </c>
      <c r="B7" s="31"/>
      <c r="C7" s="31"/>
      <c r="D7" s="5" t="s">
        <v>56</v>
      </c>
      <c r="E7" s="31"/>
      <c r="F7" s="57"/>
      <c r="G7" s="4"/>
      <c r="H7" s="4"/>
    </row>
    <row r="8" spans="1:8">
      <c r="A8" s="5" t="s">
        <v>17</v>
      </c>
      <c r="B8" s="31"/>
      <c r="C8" s="31"/>
      <c r="D8" s="5" t="s">
        <v>57</v>
      </c>
      <c r="E8" s="31"/>
      <c r="F8" s="57"/>
      <c r="G8" s="4"/>
      <c r="H8" s="4"/>
    </row>
    <row r="9" spans="1:8">
      <c r="A9" s="5" t="s">
        <v>18</v>
      </c>
      <c r="B9" s="31"/>
      <c r="C9" s="31"/>
      <c r="D9" s="5" t="s">
        <v>58</v>
      </c>
      <c r="E9" s="31"/>
      <c r="F9" s="57"/>
      <c r="G9" s="4"/>
      <c r="H9" s="4"/>
    </row>
    <row r="10" spans="1:8">
      <c r="A10" s="5" t="s">
        <v>19</v>
      </c>
      <c r="B10" s="31">
        <v>8345</v>
      </c>
      <c r="C10" s="31">
        <v>8345</v>
      </c>
      <c r="D10" s="5" t="s">
        <v>59</v>
      </c>
      <c r="E10" s="31"/>
      <c r="F10" s="57"/>
      <c r="G10" s="4"/>
      <c r="H10" s="4"/>
    </row>
    <row r="11" spans="1:8">
      <c r="A11" s="5" t="s">
        <v>20</v>
      </c>
      <c r="B11" s="31"/>
      <c r="C11" s="31"/>
      <c r="D11" s="5" t="s">
        <v>60</v>
      </c>
      <c r="E11" s="31">
        <v>2000</v>
      </c>
      <c r="F11" s="57">
        <v>2000</v>
      </c>
      <c r="G11" s="4"/>
      <c r="H11" s="4"/>
    </row>
    <row r="12" spans="1:8">
      <c r="A12" s="5" t="s">
        <v>21</v>
      </c>
      <c r="B12" s="31"/>
      <c r="C12" s="31"/>
      <c r="D12" s="5" t="s">
        <v>61</v>
      </c>
      <c r="E12" s="31">
        <v>3600</v>
      </c>
      <c r="F12" s="57">
        <v>3600</v>
      </c>
      <c r="G12" s="4"/>
      <c r="H12" s="4"/>
    </row>
    <row r="13" spans="1:8">
      <c r="A13" s="5" t="s">
        <v>22</v>
      </c>
      <c r="B13" s="31">
        <v>2200</v>
      </c>
      <c r="C13" s="31">
        <v>2200</v>
      </c>
      <c r="D13" s="5" t="s">
        <v>62</v>
      </c>
      <c r="E13" s="31"/>
      <c r="F13" s="57"/>
      <c r="G13" s="4"/>
      <c r="H13" s="4"/>
    </row>
    <row r="14" spans="1:8">
      <c r="A14" s="5" t="s">
        <v>23</v>
      </c>
      <c r="B14" s="31"/>
      <c r="C14" s="31"/>
      <c r="D14" s="5" t="s">
        <v>63</v>
      </c>
      <c r="E14" s="31"/>
      <c r="F14" s="57"/>
      <c r="G14" s="4"/>
      <c r="H14" s="4"/>
    </row>
    <row r="15" spans="1:8">
      <c r="A15" s="5" t="s">
        <v>24</v>
      </c>
      <c r="B15" s="31"/>
      <c r="C15" s="31"/>
      <c r="D15" s="5" t="s">
        <v>64</v>
      </c>
      <c r="E15" s="31"/>
      <c r="F15" s="57"/>
      <c r="G15" s="4"/>
      <c r="H15" s="4"/>
    </row>
    <row r="16" spans="1:8">
      <c r="A16" s="5" t="s">
        <v>25</v>
      </c>
      <c r="B16" s="31"/>
      <c r="C16" s="31"/>
      <c r="D16" s="5" t="s">
        <v>65</v>
      </c>
      <c r="E16" s="31"/>
      <c r="F16" s="57"/>
      <c r="G16" s="4"/>
      <c r="H16" s="4"/>
    </row>
    <row r="17" spans="1:8">
      <c r="A17" s="5" t="s">
        <v>26</v>
      </c>
      <c r="B17" s="31">
        <v>1000</v>
      </c>
      <c r="C17" s="31">
        <v>1000</v>
      </c>
      <c r="D17" s="5" t="s">
        <v>66</v>
      </c>
      <c r="E17" s="31"/>
      <c r="F17" s="57"/>
      <c r="G17" s="4"/>
      <c r="H17" s="4"/>
    </row>
    <row r="18" spans="1:8">
      <c r="A18" s="5" t="s">
        <v>27</v>
      </c>
      <c r="B18" s="31">
        <v>600</v>
      </c>
      <c r="C18" s="31">
        <v>600</v>
      </c>
      <c r="D18" s="5" t="s">
        <v>67</v>
      </c>
      <c r="E18" s="31"/>
      <c r="F18" s="57"/>
      <c r="G18" s="4"/>
      <c r="H18" s="4"/>
    </row>
    <row r="19" spans="1:8">
      <c r="A19" s="5" t="s">
        <v>28</v>
      </c>
      <c r="B19" s="31"/>
      <c r="C19" s="31"/>
      <c r="D19" s="5" t="s">
        <v>68</v>
      </c>
      <c r="E19" s="31"/>
      <c r="F19" s="57"/>
      <c r="G19" s="4"/>
      <c r="H19" s="4"/>
    </row>
    <row r="20" spans="1:8">
      <c r="A20" s="5" t="s">
        <v>29</v>
      </c>
      <c r="B20" s="31"/>
      <c r="C20" s="31"/>
      <c r="D20" s="5" t="s">
        <v>69</v>
      </c>
      <c r="E20" s="31"/>
      <c r="F20" s="57"/>
      <c r="G20" s="4"/>
      <c r="H20" s="4"/>
    </row>
    <row r="21" spans="1:8">
      <c r="A21" s="5" t="s">
        <v>30</v>
      </c>
      <c r="B21" s="31"/>
      <c r="C21" s="31"/>
      <c r="D21" s="5" t="s">
        <v>70</v>
      </c>
      <c r="E21" s="31"/>
      <c r="F21" s="57"/>
      <c r="G21" s="4"/>
      <c r="H21" s="4"/>
    </row>
    <row r="22" spans="1:8">
      <c r="A22" s="5" t="s">
        <v>31</v>
      </c>
      <c r="B22" s="31"/>
      <c r="C22" s="31"/>
      <c r="D22" s="5" t="s">
        <v>71</v>
      </c>
      <c r="E22" s="31"/>
      <c r="F22" s="57"/>
      <c r="G22" s="4"/>
      <c r="H22" s="4"/>
    </row>
    <row r="23" spans="1:8">
      <c r="A23" s="5" t="s">
        <v>32</v>
      </c>
      <c r="B23" s="31"/>
      <c r="C23" s="31"/>
      <c r="D23" s="5"/>
      <c r="E23" s="31"/>
      <c r="F23" s="57"/>
      <c r="G23" s="4"/>
      <c r="H23" s="4"/>
    </row>
    <row r="24" spans="1:8">
      <c r="A24" s="5" t="s">
        <v>33</v>
      </c>
      <c r="B24" s="31"/>
      <c r="C24" s="31"/>
      <c r="D24" s="5"/>
      <c r="E24" s="31"/>
      <c r="F24" s="57"/>
      <c r="G24" s="4"/>
      <c r="H24" s="4"/>
    </row>
    <row r="25" spans="1:8">
      <c r="A25" s="5" t="s">
        <v>34</v>
      </c>
      <c r="B25" s="31">
        <v>8200</v>
      </c>
      <c r="C25" s="31">
        <v>8200</v>
      </c>
      <c r="D25" s="5"/>
      <c r="E25" s="31"/>
      <c r="F25" s="57"/>
      <c r="G25" s="4"/>
      <c r="H25" s="4"/>
    </row>
    <row r="26" spans="1:8">
      <c r="A26" s="5" t="s">
        <v>35</v>
      </c>
      <c r="B26" s="31">
        <v>4050</v>
      </c>
      <c r="C26" s="31">
        <v>4050</v>
      </c>
      <c r="D26" s="5"/>
      <c r="E26" s="31"/>
      <c r="F26" s="57"/>
      <c r="G26" s="4"/>
      <c r="H26" s="4"/>
    </row>
    <row r="27" spans="1:8">
      <c r="A27" s="5" t="s">
        <v>36</v>
      </c>
      <c r="B27" s="31"/>
      <c r="C27" s="31"/>
      <c r="D27" s="5"/>
      <c r="E27" s="31"/>
      <c r="F27" s="57"/>
      <c r="G27" s="4"/>
      <c r="H27" s="4"/>
    </row>
    <row r="28" spans="1:8">
      <c r="A28" s="5" t="s">
        <v>37</v>
      </c>
      <c r="B28" s="31">
        <v>4000</v>
      </c>
      <c r="C28" s="31">
        <v>4000</v>
      </c>
      <c r="D28" s="5"/>
      <c r="E28" s="31"/>
      <c r="F28" s="57"/>
      <c r="G28" s="4"/>
      <c r="H28" s="4"/>
    </row>
    <row r="29" spans="1:8">
      <c r="A29" s="5" t="s">
        <v>38</v>
      </c>
      <c r="B29" s="31">
        <v>300</v>
      </c>
      <c r="C29" s="31">
        <v>300</v>
      </c>
      <c r="D29" s="5"/>
      <c r="E29" s="31"/>
      <c r="F29" s="57"/>
      <c r="G29" s="4"/>
      <c r="H29" s="4"/>
    </row>
    <row r="30" spans="1:8">
      <c r="A30" s="5" t="s">
        <v>39</v>
      </c>
      <c r="B30" s="31"/>
      <c r="C30" s="31"/>
      <c r="D30" s="5"/>
      <c r="E30" s="31"/>
      <c r="F30" s="57"/>
      <c r="G30" s="4"/>
      <c r="H30" s="4"/>
    </row>
    <row r="31" spans="1:8">
      <c r="A31" s="5" t="s">
        <v>40</v>
      </c>
      <c r="B31" s="31"/>
      <c r="C31" s="31"/>
      <c r="D31" s="5"/>
      <c r="E31" s="31"/>
      <c r="F31" s="57"/>
      <c r="G31" s="4"/>
      <c r="H31" s="4"/>
    </row>
    <row r="32" spans="1:8">
      <c r="A32" s="5" t="s">
        <v>41</v>
      </c>
      <c r="B32" s="31"/>
      <c r="C32" s="31"/>
      <c r="D32" s="5"/>
      <c r="E32" s="31"/>
      <c r="F32" s="57"/>
      <c r="G32" s="4"/>
      <c r="H32" s="4"/>
    </row>
    <row r="33" spans="1:8">
      <c r="A33" s="5" t="s">
        <v>42</v>
      </c>
      <c r="B33" s="31"/>
      <c r="C33" s="31"/>
      <c r="D33" s="5"/>
      <c r="E33" s="31"/>
      <c r="F33" s="57"/>
      <c r="G33" s="4"/>
      <c r="H33" s="4"/>
    </row>
    <row r="34" spans="1:8">
      <c r="A34" s="5" t="s">
        <v>43</v>
      </c>
      <c r="B34" s="31"/>
      <c r="C34" s="31"/>
      <c r="D34" s="5"/>
      <c r="E34" s="31"/>
      <c r="F34" s="57"/>
      <c r="G34" s="4"/>
      <c r="H34" s="4"/>
    </row>
    <row r="35" spans="1:8">
      <c r="A35" s="5" t="s">
        <v>44</v>
      </c>
      <c r="B35" s="31"/>
      <c r="C35" s="31"/>
      <c r="D35" s="5"/>
      <c r="E35" s="31"/>
      <c r="F35" s="57"/>
      <c r="G35" s="4"/>
      <c r="H35" s="4"/>
    </row>
    <row r="36" spans="1:8">
      <c r="A36" s="5" t="s">
        <v>45</v>
      </c>
      <c r="B36" s="31"/>
      <c r="C36" s="31"/>
      <c r="D36" s="5"/>
      <c r="E36" s="31"/>
      <c r="F36" s="57"/>
      <c r="G36" s="4"/>
      <c r="H36" s="4"/>
    </row>
    <row r="37" spans="1:8">
      <c r="A37" s="5" t="s">
        <v>46</v>
      </c>
      <c r="B37" s="31"/>
      <c r="C37" s="31"/>
      <c r="D37" s="5"/>
      <c r="E37" s="31"/>
      <c r="F37" s="57"/>
      <c r="G37" s="4"/>
      <c r="H37" s="4"/>
    </row>
    <row r="38" spans="1:8">
      <c r="A38" s="5" t="s">
        <v>47</v>
      </c>
      <c r="B38" s="31"/>
      <c r="C38" s="31"/>
      <c r="D38" s="5"/>
      <c r="E38" s="31"/>
      <c r="F38" s="57"/>
      <c r="G38" s="4"/>
      <c r="H38" s="4"/>
    </row>
    <row r="39" spans="1:8">
      <c r="A39" s="5" t="s">
        <v>48</v>
      </c>
      <c r="B39" s="31"/>
      <c r="C39" s="31"/>
      <c r="D39" s="5"/>
      <c r="E39" s="31"/>
      <c r="F39" s="57"/>
      <c r="G39" s="4"/>
      <c r="H39" s="4"/>
    </row>
    <row r="40" spans="1:8">
      <c r="A40" s="5" t="s">
        <v>49</v>
      </c>
      <c r="B40" s="31"/>
      <c r="C40" s="31"/>
      <c r="D40" s="5"/>
      <c r="E40" s="31"/>
      <c r="F40" s="57"/>
      <c r="G40" s="4"/>
      <c r="H40" s="4"/>
    </row>
    <row r="41" spans="1:8">
      <c r="A41" s="5" t="s">
        <v>50</v>
      </c>
      <c r="B41" s="31"/>
      <c r="C41" s="31"/>
      <c r="D41" s="5"/>
      <c r="E41" s="31"/>
      <c r="F41" s="57"/>
      <c r="G41" s="4"/>
      <c r="H41" s="4"/>
    </row>
    <row r="42" spans="1:8">
      <c r="A42" s="5" t="s">
        <v>51</v>
      </c>
      <c r="B42" s="31">
        <v>1500</v>
      </c>
      <c r="C42" s="31">
        <v>1500</v>
      </c>
      <c r="D42" s="5"/>
      <c r="E42" s="31"/>
      <c r="F42" s="57"/>
      <c r="G42" s="4"/>
      <c r="H42" s="4"/>
    </row>
    <row r="43" spans="1:8">
      <c r="A43" s="5" t="s">
        <v>52</v>
      </c>
      <c r="B43" s="31">
        <v>9500</v>
      </c>
      <c r="C43" s="31">
        <v>7500</v>
      </c>
      <c r="D43" s="5"/>
      <c r="E43" s="31"/>
      <c r="F43" s="57"/>
      <c r="G43" s="4"/>
      <c r="H43" s="4"/>
    </row>
    <row r="44" spans="1:8">
      <c r="A44" s="5"/>
      <c r="B44" s="31"/>
      <c r="C44" s="31"/>
      <c r="D44" s="11" t="s">
        <v>72</v>
      </c>
      <c r="E44" s="31">
        <f>SUM(E4:E43)</f>
        <v>6675</v>
      </c>
      <c r="F44" s="57">
        <f>SUM(F4:F43)</f>
        <v>6675</v>
      </c>
      <c r="G44" s="4"/>
      <c r="H44" s="4"/>
    </row>
    <row r="45" spans="1:8">
      <c r="A45" s="5"/>
      <c r="B45" s="31"/>
      <c r="C45" s="31"/>
      <c r="D45" s="5"/>
      <c r="E45" s="31"/>
      <c r="F45" s="57"/>
      <c r="G45" s="4"/>
      <c r="H45" s="4"/>
    </row>
    <row r="46" spans="1:8">
      <c r="A46" s="11" t="s">
        <v>72</v>
      </c>
      <c r="B46" s="31">
        <f>SUM(B4:B45)</f>
        <v>39695</v>
      </c>
      <c r="C46" s="31">
        <f>SUM(C4:C45)</f>
        <v>37695</v>
      </c>
      <c r="D46" s="12" t="s">
        <v>73</v>
      </c>
      <c r="E46" s="31">
        <f>+B46+E44</f>
        <v>46370</v>
      </c>
      <c r="F46" s="57">
        <f>+C46+F44</f>
        <v>44370</v>
      </c>
      <c r="G46" s="4"/>
      <c r="H46" s="4"/>
    </row>
    <row r="47" spans="1:8">
      <c r="A47" s="5"/>
      <c r="B47" s="2"/>
      <c r="C47" s="2"/>
      <c r="D47" s="2"/>
      <c r="E47" s="2"/>
      <c r="F47" s="2"/>
      <c r="G47" s="4"/>
      <c r="H47" s="4"/>
    </row>
    <row r="48" spans="1:8">
      <c r="G48" s="4"/>
      <c r="H48" s="4"/>
    </row>
    <row r="49" spans="7:8">
      <c r="G49" s="4"/>
      <c r="H49" s="4"/>
    </row>
  </sheetData>
  <pageMargins left="0.7" right="0.7" top="0.75" bottom="0.75" header="0.3" footer="0.3"/>
  <pageSetup orientation="portrait" r:id="rId1"/>
  <headerFooter>
    <oddHeader>&amp;CGILCHRIST COUNTY SHERIFF'S OFFICE
ROBERT D. SCHULTZ, III, SHERIFF
&amp;"-,Bold"&amp;12JUDICIAL OPERATING EXPENSES
FY 2017-2018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J46"/>
  <sheetViews>
    <sheetView tabSelected="1" view="pageLayout" topLeftCell="A38" zoomScaleNormal="100" workbookViewId="0">
      <selection activeCell="B42" sqref="B42"/>
    </sheetView>
  </sheetViews>
  <sheetFormatPr defaultRowHeight="14"/>
  <cols>
    <col min="9" max="9" width="14.796875" customWidth="1"/>
    <col min="10" max="10" width="14.69921875" bestFit="1" customWidth="1"/>
  </cols>
  <sheetData>
    <row r="3" spans="1:9">
      <c r="A3" s="35" t="s">
        <v>94</v>
      </c>
      <c r="B3" s="35"/>
      <c r="C3" s="35"/>
      <c r="D3" s="35"/>
      <c r="E3" s="35"/>
      <c r="F3" s="35"/>
      <c r="G3" s="35"/>
      <c r="H3" s="35"/>
      <c r="I3" s="35"/>
    </row>
    <row r="4" spans="1:9">
      <c r="A4" s="21" t="s">
        <v>87</v>
      </c>
      <c r="B4" s="21"/>
      <c r="C4" s="21"/>
      <c r="D4" s="21"/>
      <c r="E4" s="21"/>
      <c r="F4" s="21"/>
      <c r="G4" s="21"/>
      <c r="H4" s="21"/>
    </row>
    <row r="5" spans="1:9">
      <c r="A5" s="21" t="s">
        <v>107</v>
      </c>
      <c r="B5" s="21"/>
      <c r="C5" s="21"/>
      <c r="D5" s="21"/>
      <c r="E5" s="21"/>
      <c r="F5" s="21"/>
      <c r="G5" s="21"/>
      <c r="H5" s="21"/>
    </row>
    <row r="6" spans="1:9">
      <c r="A6" s="4"/>
      <c r="B6" s="4"/>
      <c r="C6" s="4"/>
      <c r="D6" s="4"/>
      <c r="E6" s="4"/>
      <c r="F6" s="4"/>
      <c r="G6" s="4"/>
      <c r="H6" s="23"/>
    </row>
    <row r="7" spans="1:9">
      <c r="C7" s="27">
        <v>521</v>
      </c>
      <c r="D7" s="24" t="s">
        <v>16</v>
      </c>
      <c r="E7" s="4"/>
      <c r="F7" s="4"/>
      <c r="G7" s="4"/>
      <c r="H7" s="4"/>
    </row>
    <row r="8" spans="1:9">
      <c r="C8" s="4"/>
      <c r="D8" s="25" t="s">
        <v>77</v>
      </c>
      <c r="E8" s="4"/>
      <c r="F8" s="4"/>
      <c r="G8" s="26"/>
      <c r="H8" s="26"/>
      <c r="I8" s="28">
        <v>1928368</v>
      </c>
    </row>
    <row r="9" spans="1:9">
      <c r="C9" s="4"/>
      <c r="D9" s="25" t="s">
        <v>78</v>
      </c>
      <c r="E9" s="4"/>
      <c r="F9" s="4"/>
      <c r="G9" s="4"/>
      <c r="H9" s="4"/>
      <c r="I9" s="28">
        <v>622150</v>
      </c>
    </row>
    <row r="10" spans="1:9">
      <c r="C10" s="4"/>
      <c r="D10" s="25" t="s">
        <v>93</v>
      </c>
      <c r="E10" s="4"/>
      <c r="F10" s="4"/>
      <c r="G10" s="4"/>
      <c r="H10" s="4"/>
      <c r="I10" s="28">
        <v>5000</v>
      </c>
    </row>
    <row r="11" spans="1:9">
      <c r="C11" s="4"/>
      <c r="D11" s="25" t="s">
        <v>79</v>
      </c>
      <c r="E11" s="4"/>
      <c r="F11" s="4"/>
      <c r="G11" s="4"/>
      <c r="H11" s="4"/>
      <c r="I11" s="59">
        <v>5000</v>
      </c>
    </row>
    <row r="12" spans="1:9" ht="14.55" thickBot="1">
      <c r="C12" s="4"/>
      <c r="D12" s="24" t="s">
        <v>80</v>
      </c>
      <c r="E12" s="4"/>
      <c r="F12" s="4"/>
      <c r="G12" s="4"/>
      <c r="H12" s="4"/>
      <c r="I12" s="60">
        <f t="shared" ref="I12" si="0">SUM(I8:I11)</f>
        <v>2560518</v>
      </c>
    </row>
    <row r="13" spans="1:9" ht="14.55" thickTop="1">
      <c r="C13" s="4"/>
      <c r="D13" s="4"/>
      <c r="E13" s="4"/>
      <c r="F13" s="4"/>
      <c r="G13" s="4"/>
      <c r="H13" s="4"/>
      <c r="I13" s="28"/>
    </row>
    <row r="14" spans="1:9">
      <c r="C14" s="27">
        <v>523</v>
      </c>
      <c r="D14" s="24" t="s">
        <v>74</v>
      </c>
      <c r="E14" s="4"/>
      <c r="F14" s="4"/>
      <c r="G14" s="4"/>
      <c r="H14" s="4"/>
      <c r="I14" s="28"/>
    </row>
    <row r="15" spans="1:9">
      <c r="C15" s="4"/>
      <c r="D15" s="25" t="s">
        <v>77</v>
      </c>
      <c r="E15" s="4"/>
      <c r="F15" s="4"/>
      <c r="G15" s="4"/>
      <c r="H15" s="4"/>
      <c r="I15" s="28">
        <v>961331</v>
      </c>
    </row>
    <row r="16" spans="1:9">
      <c r="C16" s="4"/>
      <c r="D16" s="25" t="s">
        <v>78</v>
      </c>
      <c r="E16" s="4"/>
      <c r="F16" s="4"/>
      <c r="G16" s="4"/>
      <c r="H16" s="4"/>
      <c r="I16" s="28">
        <v>313850</v>
      </c>
    </row>
    <row r="17" spans="1:9">
      <c r="C17" s="4"/>
      <c r="D17" s="25" t="s">
        <v>93</v>
      </c>
      <c r="E17" s="4"/>
      <c r="F17" s="4"/>
      <c r="G17" s="4"/>
      <c r="H17" s="4"/>
      <c r="I17" s="28">
        <v>5000</v>
      </c>
    </row>
    <row r="18" spans="1:9">
      <c r="C18" s="4"/>
      <c r="D18" s="25" t="s">
        <v>79</v>
      </c>
      <c r="E18" s="4"/>
      <c r="F18" s="4"/>
      <c r="G18" s="4"/>
      <c r="H18" s="4"/>
      <c r="I18" s="59">
        <v>35000</v>
      </c>
    </row>
    <row r="19" spans="1:9" ht="14.55" thickBot="1">
      <c r="C19" s="4"/>
      <c r="D19" s="24" t="s">
        <v>80</v>
      </c>
      <c r="E19" s="4"/>
      <c r="F19" s="4"/>
      <c r="G19" s="4"/>
      <c r="H19" s="4"/>
      <c r="I19" s="61">
        <f>SUM(I15:I18)</f>
        <v>1315181</v>
      </c>
    </row>
    <row r="20" spans="1:9" ht="14.55" thickTop="1">
      <c r="C20" s="4"/>
      <c r="D20" s="4"/>
      <c r="E20" s="4"/>
      <c r="F20" s="4"/>
      <c r="G20" s="4"/>
      <c r="H20" s="4"/>
      <c r="I20" s="28"/>
    </row>
    <row r="21" spans="1:9">
      <c r="C21" s="27" t="s">
        <v>82</v>
      </c>
      <c r="D21" s="24" t="s">
        <v>83</v>
      </c>
      <c r="E21" s="4"/>
      <c r="F21" s="4"/>
      <c r="G21" s="4"/>
      <c r="H21" s="4"/>
      <c r="I21" s="28"/>
    </row>
    <row r="22" spans="1:9">
      <c r="A22" s="75"/>
      <c r="B22" s="76"/>
      <c r="C22" s="68"/>
      <c r="D22" s="25" t="s">
        <v>81</v>
      </c>
      <c r="E22" s="4"/>
      <c r="F22" s="4"/>
      <c r="G22" s="4"/>
      <c r="H22" s="4"/>
      <c r="I22" s="77">
        <v>453586</v>
      </c>
    </row>
    <row r="23" spans="1:9">
      <c r="C23" s="4"/>
      <c r="D23" s="25" t="s">
        <v>78</v>
      </c>
      <c r="E23" s="4"/>
      <c r="F23" s="4"/>
      <c r="G23" s="4"/>
      <c r="H23" s="4"/>
      <c r="I23" s="28">
        <v>31200</v>
      </c>
    </row>
    <row r="24" spans="1:9">
      <c r="C24" s="4"/>
      <c r="D24" s="25" t="s">
        <v>79</v>
      </c>
      <c r="E24" s="4"/>
      <c r="F24" s="4"/>
      <c r="G24" s="4"/>
      <c r="H24" s="4"/>
      <c r="I24" s="59">
        <v>0</v>
      </c>
    </row>
    <row r="25" spans="1:9" ht="14.55" thickBot="1">
      <c r="C25" s="4"/>
      <c r="D25" s="24" t="s">
        <v>80</v>
      </c>
      <c r="E25" s="4"/>
      <c r="F25" s="4"/>
      <c r="G25" s="4"/>
      <c r="H25" s="4"/>
      <c r="I25" s="61">
        <f t="shared" ref="I25" si="1">SUM(I22:I24)</f>
        <v>484786</v>
      </c>
    </row>
    <row r="26" spans="1:9" ht="14.55" thickTop="1">
      <c r="C26" s="4"/>
      <c r="D26" s="4"/>
      <c r="E26" s="4"/>
      <c r="F26" s="4"/>
      <c r="G26" s="4"/>
      <c r="H26" s="4"/>
      <c r="I26" s="28"/>
    </row>
    <row r="27" spans="1:9">
      <c r="C27" s="27">
        <v>570</v>
      </c>
      <c r="D27" s="24" t="s">
        <v>76</v>
      </c>
      <c r="E27" s="4"/>
      <c r="F27" s="4"/>
      <c r="G27" s="4"/>
      <c r="H27" s="4"/>
      <c r="I27" s="28"/>
    </row>
    <row r="28" spans="1:9">
      <c r="C28" s="4"/>
      <c r="D28" s="25" t="s">
        <v>77</v>
      </c>
      <c r="E28" s="4"/>
      <c r="F28" s="4"/>
      <c r="G28" s="4"/>
      <c r="H28" s="4"/>
      <c r="I28" s="28">
        <v>198524</v>
      </c>
    </row>
    <row r="29" spans="1:9">
      <c r="C29" s="4"/>
      <c r="D29" s="25" t="s">
        <v>78</v>
      </c>
      <c r="E29" s="4"/>
      <c r="F29" s="4"/>
      <c r="G29" s="4"/>
      <c r="H29" s="4"/>
      <c r="I29" s="28">
        <v>46370</v>
      </c>
    </row>
    <row r="30" spans="1:9">
      <c r="C30" s="4"/>
      <c r="D30" s="25" t="s">
        <v>79</v>
      </c>
      <c r="E30" s="4"/>
      <c r="F30" s="4"/>
      <c r="G30" s="4"/>
      <c r="H30" s="4"/>
      <c r="I30" s="59">
        <v>0</v>
      </c>
    </row>
    <row r="31" spans="1:9" ht="14.55" thickBot="1">
      <c r="C31" s="4"/>
      <c r="D31" s="24" t="s">
        <v>80</v>
      </c>
      <c r="E31" s="4"/>
      <c r="F31" s="4"/>
      <c r="G31" s="4"/>
      <c r="H31" s="4"/>
      <c r="I31" s="61">
        <f t="shared" ref="I31" si="2">SUM(I28:I30)</f>
        <v>244894</v>
      </c>
    </row>
    <row r="32" spans="1:9" ht="14.55" thickTop="1">
      <c r="A32" s="4"/>
      <c r="B32" s="4"/>
      <c r="C32" s="4"/>
      <c r="D32" s="4"/>
      <c r="E32" s="4"/>
      <c r="F32" s="4"/>
      <c r="G32" s="4"/>
    </row>
    <row r="33" spans="1:10">
      <c r="F33" s="4"/>
      <c r="G33" s="4"/>
    </row>
    <row r="34" spans="1:10">
      <c r="F34" s="4"/>
      <c r="G34" s="4"/>
    </row>
    <row r="35" spans="1:10">
      <c r="F35" s="4"/>
      <c r="G35" s="4"/>
    </row>
    <row r="36" spans="1:10">
      <c r="A36" s="22"/>
      <c r="C36" s="4"/>
      <c r="D36" s="4"/>
      <c r="E36" s="4"/>
      <c r="F36" s="4"/>
      <c r="G36" s="4"/>
    </row>
    <row r="37" spans="1:10">
      <c r="A37" s="22"/>
      <c r="C37" s="4"/>
      <c r="D37" s="4"/>
      <c r="E37" s="4"/>
      <c r="F37" s="4"/>
      <c r="G37" s="4"/>
    </row>
    <row r="38" spans="1:10">
      <c r="A38" s="4"/>
      <c r="C38" s="4"/>
      <c r="D38" s="4"/>
      <c r="E38" s="4"/>
      <c r="F38" s="4"/>
      <c r="G38" s="4"/>
    </row>
    <row r="39" spans="1:10">
      <c r="C39" s="4"/>
      <c r="D39" s="4"/>
      <c r="E39" s="4"/>
      <c r="F39" s="4"/>
      <c r="G39" s="4"/>
    </row>
    <row r="40" spans="1:10">
      <c r="D40" s="4"/>
      <c r="F40" s="4"/>
      <c r="G40" s="4"/>
    </row>
    <row r="41" spans="1:10">
      <c r="F41" s="4"/>
      <c r="G41" s="4"/>
      <c r="J41" s="28"/>
    </row>
    <row r="42" spans="1:10">
      <c r="G42" t="s">
        <v>106</v>
      </c>
      <c r="I42" s="62">
        <f>SUM(I12,I19,I25,I31)</f>
        <v>4605379</v>
      </c>
    </row>
    <row r="43" spans="1:10" ht="14.55" thickBot="1">
      <c r="G43" t="s">
        <v>96</v>
      </c>
      <c r="I43" s="63">
        <v>3944789</v>
      </c>
    </row>
    <row r="44" spans="1:10" ht="14.55" thickTop="1">
      <c r="I44" s="28">
        <f>+I42-I43</f>
        <v>660590</v>
      </c>
    </row>
    <row r="45" spans="1:10">
      <c r="C45" t="s">
        <v>92</v>
      </c>
      <c r="F45" t="s">
        <v>84</v>
      </c>
      <c r="H45" s="29"/>
      <c r="I45" s="64">
        <f>I44/I43</f>
        <v>0.16745889323864976</v>
      </c>
    </row>
    <row r="46" spans="1:10">
      <c r="I46" s="29"/>
      <c r="J46" s="29"/>
    </row>
  </sheetData>
  <pageMargins left="0.7" right="0.7" top="0.75" bottom="0.75" header="0.3" footer="0.3"/>
  <pageSetup orientation="portrait" r:id="rId1"/>
  <headerFooter>
    <oddHeader>&amp;C&amp;"-,Bold"&amp;14GILCHRIST COUNTY SHERIFF'S OFFICE
ROBERT D. SCHULTZ, III, SHERIFF
BUDGET CERTIFICATION FY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 SALARIES</vt:lpstr>
      <vt:lpstr>LE OPERATING EXPENSES</vt:lpstr>
      <vt:lpstr>JAIL SALARIES</vt:lpstr>
      <vt:lpstr>JAIL OPERATING EXPENSES</vt:lpstr>
      <vt:lpstr>DISPATCH SALARIES</vt:lpstr>
      <vt:lpstr>DISPATCH OPERATING EXPENSES</vt:lpstr>
      <vt:lpstr>JUDICIAL SALARIES</vt:lpstr>
      <vt:lpstr>JUDICIAL OPERATING EXPENSES</vt:lpstr>
      <vt:lpstr>BUDGET CERTIFICATION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2017-08-15T18:02:23Z</cp:lastPrinted>
  <dcterms:created xsi:type="dcterms:W3CDTF">2015-03-02T19:02:46Z</dcterms:created>
  <dcterms:modified xsi:type="dcterms:W3CDTF">2017-10-09T20:17:38Z</dcterms:modified>
</cp:coreProperties>
</file>